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002 - Oprava chodníku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'2025002 - Oprava chodníku...'!$C$124:$K$223</definedName>
    <definedName name="_xlnm.Print_Area" localSheetId="1">'2025002 - Oprava chodníku...'!$C$4:$J$76,'2025002 - Oprava chodníku...'!$C$82:$J$108,'2025002 - Oprava chodníku...'!$C$114:$J$223</definedName>
    <definedName name="_xlnm.Print_Titles" localSheetId="1">'2025002 - Oprava chodníku...'!$124:$124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2"/>
  <c r="BH222"/>
  <c r="BG222"/>
  <c r="BF222"/>
  <c r="T222"/>
  <c r="T221"/>
  <c r="R222"/>
  <c r="R221"/>
  <c r="P222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F121"/>
  <c r="F119"/>
  <c r="E117"/>
  <c r="J90"/>
  <c r="F89"/>
  <c r="F87"/>
  <c r="E85"/>
  <c r="J19"/>
  <c r="E19"/>
  <c r="J121"/>
  <c r="J18"/>
  <c r="J16"/>
  <c r="E16"/>
  <c r="F90"/>
  <c r="J15"/>
  <c r="J10"/>
  <c r="J119"/>
  <c i="1" r="L90"/>
  <c r="AM90"/>
  <c r="AM89"/>
  <c r="L89"/>
  <c r="AM87"/>
  <c r="L87"/>
  <c r="L85"/>
  <c r="L84"/>
  <c i="2" r="J222"/>
  <c r="J218"/>
  <c r="BK212"/>
  <c r="BK203"/>
  <c r="J206"/>
  <c r="J207"/>
  <c r="BK205"/>
  <c r="J208"/>
  <c r="BK201"/>
  <c r="BK200"/>
  <c r="J198"/>
  <c r="BK194"/>
  <c r="BK191"/>
  <c r="BK189"/>
  <c r="J187"/>
  <c r="BK186"/>
  <c r="BK184"/>
  <c r="BK183"/>
  <c r="J182"/>
  <c r="BK179"/>
  <c r="J177"/>
  <c r="J175"/>
  <c r="J167"/>
  <c r="J164"/>
  <c r="BK158"/>
  <c r="J156"/>
  <c r="J153"/>
  <c r="BK142"/>
  <c r="J137"/>
  <c r="BK128"/>
  <c r="BK182"/>
  <c r="J180"/>
  <c r="J178"/>
  <c r="BK176"/>
  <c r="BK172"/>
  <c r="BK168"/>
  <c r="J166"/>
  <c r="BK151"/>
  <c r="J149"/>
  <c r="BK147"/>
  <c r="BK141"/>
  <c r="BK134"/>
  <c r="BK130"/>
  <c r="J173"/>
  <c r="BK160"/>
  <c r="BK149"/>
  <c r="J139"/>
  <c r="J168"/>
  <c r="J141"/>
  <c r="J194"/>
  <c r="BK162"/>
  <c r="J154"/>
  <c r="J219"/>
  <c r="BK214"/>
  <c r="BK219"/>
  <c r="BK198"/>
  <c r="J189"/>
  <c r="J185"/>
  <c r="BK180"/>
  <c r="BK173"/>
  <c r="J160"/>
  <c r="J147"/>
  <c r="BK218"/>
  <c r="J212"/>
  <c r="J220"/>
  <c r="J200"/>
  <c r="J193"/>
  <c r="J186"/>
  <c r="J158"/>
  <c r="BK137"/>
  <c r="BK156"/>
  <c i="1" r="AS94"/>
  <c i="2" r="J130"/>
  <c r="BK220"/>
  <c r="J214"/>
  <c r="J205"/>
  <c r="BK208"/>
  <c r="J203"/>
  <c r="BK206"/>
  <c r="BK222"/>
  <c r="BK207"/>
  <c r="J201"/>
  <c r="BK196"/>
  <c r="J196"/>
  <c r="BK193"/>
  <c r="J191"/>
  <c r="BK187"/>
  <c r="BK185"/>
  <c r="J184"/>
  <c r="J183"/>
  <c r="BK181"/>
  <c r="BK178"/>
  <c r="J176"/>
  <c r="J170"/>
  <c r="BK166"/>
  <c r="J162"/>
  <c r="BK157"/>
  <c r="BK154"/>
  <c r="J151"/>
  <c r="BK139"/>
  <c r="J132"/>
  <c r="J181"/>
  <c r="J179"/>
  <c r="BK177"/>
  <c r="BK175"/>
  <c r="BK170"/>
  <c r="BK132"/>
  <c r="BK167"/>
  <c r="BK153"/>
  <c r="J142"/>
  <c r="J128"/>
  <c r="BK164"/>
  <c r="J134"/>
  <c r="J172"/>
  <c r="J157"/>
  <c l="1" r="R127"/>
  <c r="BK171"/>
  <c r="J171"/>
  <c r="J99"/>
  <c r="P171"/>
  <c r="T171"/>
  <c r="T188"/>
  <c r="P127"/>
  <c r="R161"/>
  <c r="R171"/>
  <c r="T174"/>
  <c r="R199"/>
  <c r="BK211"/>
  <c r="J211"/>
  <c r="J104"/>
  <c r="BK127"/>
  <c r="J127"/>
  <c r="J96"/>
  <c r="P161"/>
  <c r="P174"/>
  <c r="P188"/>
  <c r="P199"/>
  <c r="P211"/>
  <c r="P210"/>
  <c r="T127"/>
  <c r="BK161"/>
  <c r="J161"/>
  <c r="J98"/>
  <c r="T161"/>
  <c r="BK174"/>
  <c r="J174"/>
  <c r="J100"/>
  <c r="R174"/>
  <c r="BK188"/>
  <c r="J188"/>
  <c r="J101"/>
  <c r="R188"/>
  <c r="BK199"/>
  <c r="J199"/>
  <c r="J102"/>
  <c r="T199"/>
  <c r="R211"/>
  <c r="R210"/>
  <c r="T211"/>
  <c r="T210"/>
  <c r="BK217"/>
  <c r="J217"/>
  <c r="J106"/>
  <c r="P217"/>
  <c r="P216"/>
  <c r="R217"/>
  <c r="R216"/>
  <c r="T217"/>
  <c r="T216"/>
  <c r="BK221"/>
  <c r="J221"/>
  <c r="J107"/>
  <c r="BK159"/>
  <c r="J159"/>
  <c r="J97"/>
  <c r="BE156"/>
  <c r="BE160"/>
  <c r="BE166"/>
  <c r="J89"/>
  <c r="BE158"/>
  <c r="J87"/>
  <c r="BE141"/>
  <c r="BE147"/>
  <c r="BE151"/>
  <c r="BE170"/>
  <c r="F122"/>
  <c r="BE130"/>
  <c r="BE134"/>
  <c r="BE139"/>
  <c r="BE162"/>
  <c r="BE175"/>
  <c r="BE176"/>
  <c r="BE178"/>
  <c r="BE179"/>
  <c r="BE180"/>
  <c r="BE196"/>
  <c r="BE128"/>
  <c r="BE132"/>
  <c r="BE137"/>
  <c r="BE142"/>
  <c r="BE149"/>
  <c r="BE153"/>
  <c r="BE154"/>
  <c r="BE157"/>
  <c r="BE164"/>
  <c r="BE167"/>
  <c r="BE168"/>
  <c r="BE172"/>
  <c r="BE173"/>
  <c r="BE177"/>
  <c r="BE181"/>
  <c r="BE182"/>
  <c r="BE183"/>
  <c r="BE184"/>
  <c r="BE185"/>
  <c r="BE186"/>
  <c r="BE187"/>
  <c r="BE189"/>
  <c r="BE191"/>
  <c r="BE193"/>
  <c r="BE194"/>
  <c r="BE198"/>
  <c r="BE200"/>
  <c r="BE201"/>
  <c r="BE206"/>
  <c r="BE219"/>
  <c r="BE220"/>
  <c r="BE222"/>
  <c r="BE203"/>
  <c r="BE212"/>
  <c r="BE214"/>
  <c r="BE205"/>
  <c r="BE207"/>
  <c r="BE208"/>
  <c r="BE218"/>
  <c r="F34"/>
  <c i="1" r="BC95"/>
  <c r="BC94"/>
  <c r="W32"/>
  <c i="2" r="F35"/>
  <c i="1" r="BD95"/>
  <c r="BD94"/>
  <c r="W33"/>
  <c i="2" r="J32"/>
  <c i="1" r="AW95"/>
  <c i="2" r="F33"/>
  <c i="1" r="BB95"/>
  <c r="BB94"/>
  <c r="AX94"/>
  <c i="2" r="F32"/>
  <c i="1" r="BA95"/>
  <c r="BA94"/>
  <c r="W30"/>
  <c i="2" l="1" r="T126"/>
  <c r="T125"/>
  <c r="P126"/>
  <c r="P125"/>
  <c i="1" r="AU95"/>
  <c i="2" r="R126"/>
  <c r="R125"/>
  <c r="BK126"/>
  <c r="J126"/>
  <c r="J95"/>
  <c r="BK210"/>
  <c r="J210"/>
  <c r="J103"/>
  <c r="BK216"/>
  <c r="J216"/>
  <c r="J105"/>
  <c i="1" r="AU94"/>
  <c r="AW94"/>
  <c r="AK30"/>
  <c r="AY94"/>
  <c i="2" r="F31"/>
  <c i="1" r="AZ95"/>
  <c r="AZ94"/>
  <c r="W29"/>
  <c i="2" r="J31"/>
  <c i="1" r="AV95"/>
  <c r="AT95"/>
  <c r="W31"/>
  <c i="2" l="1" r="BK125"/>
  <c r="J125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<sst xmlns="http://schemas.openxmlformats.org/spreadsheetml/2006/main">
  <si>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</si>
  <si>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</si>
  <si>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</si>
  <si>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</si>
  <si>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</si>
  <si>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{e7952cc3-646a-43a5-a6cb-dfb44424ea71}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</si>
  <si>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</si>
  <si>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</si>
  <si>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</si>
  <si>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</si>
  <si>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</si>
  <si>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</si>
  <si>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</si>
  <si>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</si>
  <si>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</si>
  <si>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</si>
  <si>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</si>
  <si>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ul. Olomoucká ve Šternberku</t>
  </si>
  <si>
    <t>KSO:</t>
  </si>
  <si>
    <t>CC-CZ:</t>
  </si>
  <si>
    <t>Místo:</t>
  </si>
  <si>
    <t>Šternberk</t>
  </si>
  <si>
    <t>Datum:</t>
  </si>
  <si>
    <t>20. 2. 2025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</si>
  <si>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</si>
  <si>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</si>
  <si>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</si>
  <si>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</si>
  <si>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</si>
  <si>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</si>
  <si>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</si>
  <si>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</si>
  <si>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</si>
  <si>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</si>
  <si>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</si>
  <si>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</si>
  <si>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</si>
  <si>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</si>
  <si>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</si>
  <si>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</si>
  <si>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</si>
  <si>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</si>
  <si>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</si>
  <si>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</si>
  <si>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</si>
  <si>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</si>
  <si>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</si>
  <si>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</si>
  <si>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</si>
  <si>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</si>
  <si>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</si>
  <si>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</si>
  <si>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</si>
  <si>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</si>
  <si>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</si>
  <si>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</si>
  <si>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</si>
  <si>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</si>
  <si>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</si>
  <si>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</si>
  <si>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</si>
  <si>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</si>
  <si>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</si>
  <si>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</si>
  <si>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</si>
  <si>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</si>
  <si>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</si>
  <si>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</si>
  <si>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</si>
  <si>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</si>
  <si>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</si>
  <si>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</si>
  <si>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</si>
  <si>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</si>
  <si>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</si>
  <si>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</si>
  <si>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</si>
  <si>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</si>
  <si>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</si>
  <si>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</si>
  <si>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</si>
  <si>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</si>
  <si>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</si>
  <si>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</si>
  <si>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</si>
  <si>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</si>
  <si>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</si>
  <si>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</si>
  <si>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</si>
  <si>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</si>
  <si>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</si>
  <si>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</si>
  <si>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</si>
  <si>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</si>
  <si>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</si>
  <si>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</si>
  <si>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59 - Kryty pozemních komunikací, letišť a ploch dlážděné   </t>
  </si>
  <si>
    <t xml:space="preserve">    8 - Vedení trubní dálková a přípojná</t>
  </si>
  <si>
    <t xml:space="preserve">    81 -  Potrubí z trub betonových</t>
  </si>
  <si>
    <t xml:space="preserve">    9 - Ostatní konstrukce a práce, bourání</t>
  </si>
  <si>
    <t xml:space="preserve">    96 - Bourání konstrukcí</t>
  </si>
  <si>
    <t>PSV - Práce a dodávky PSV</t>
  </si>
  <si>
    <t xml:space="preserve">    711 - Izolace proti vodě, vlhkosti a plynům</t>
  </si>
  <si>
    <t>VRN - Vedlejší rozpočtové náklady</t>
  </si>
  <si>
    <t xml:space="preserve">    997 - VON - vedlejší a ostatní náklady</t>
  </si>
  <si>
    <t xml:space="preserve">    VRN1 - Průzkumné, zeměměřičské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</si>
  <si>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</si>
  <si>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</si>
  <si>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</si>
  <si>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</si>
  <si>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</si>
  <si>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</si>
  <si>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</si>
  <si>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</si>
  <si>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</si>
  <si>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</si>
  <si>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</si>
  <si>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</si>
  <si>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</si>
  <si>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</si>
  <si>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</si>
  <si>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</si>
  <si>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</si>
  <si>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</si>
  <si>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113107241</t>
  </si>
  <si>
    <t>Odstranění podkladu živičného tl 50 mm strojně pl přes 200 m2</t>
  </si>
  <si>
    <t>m2</t>
  </si>
  <si>
    <t>4</t>
  </si>
  <si>
    <t>707586350</t>
  </si>
  <si>
    <t>VV</t>
  </si>
  <si>
    <t>55,4*2+74*1,7</t>
  </si>
  <si>
    <t>122151501</t>
  </si>
  <si>
    <t>Odkopávky a prokopávky zapažené v hornině třídy těžitelnosti I skupiny 1 a 2 objem do 20 m3 strojně</t>
  </si>
  <si>
    <t>m3</t>
  </si>
  <si>
    <t>502278603</t>
  </si>
  <si>
    <t>"zářez do svahu" 0,125*(55,4+74)</t>
  </si>
  <si>
    <t>3</t>
  </si>
  <si>
    <t>122151502</t>
  </si>
  <si>
    <t>Odkopávky a prokopávky zapažené v hornině třídy těžitelnosti I skupiny 1 a 2 objem do 50 m3 strojně</t>
  </si>
  <si>
    <t>-451683677</t>
  </si>
  <si>
    <t>0,2*236</t>
  </si>
  <si>
    <t>132151101</t>
  </si>
  <si>
    <t>Hloubení rýh nezapažených š do 800 mm v hornině třídy těžitelnosti I skupiny 1 a 2 objem do 20 m3 strojně</t>
  </si>
  <si>
    <t>-1383552620</t>
  </si>
  <si>
    <t>P</t>
  </si>
  <si>
    <t>Poznámka k položce:_x000d_
napojení vpustí</t>
  </si>
  <si>
    <t>4*0,8*1,5</t>
  </si>
  <si>
    <t>5</t>
  </si>
  <si>
    <t>133151101</t>
  </si>
  <si>
    <t>Hloubení šachet nezapažených v hornině třídy těžitelnosti I skupiny 1 a 2 objem do 20 m3</t>
  </si>
  <si>
    <t>-1073437045</t>
  </si>
  <si>
    <t>1*1*1,5</t>
  </si>
  <si>
    <t>6</t>
  </si>
  <si>
    <t>162551108</t>
  </si>
  <si>
    <t>Vodorovné přemístění přes 2 500 do 3000 m výkopku/sypaniny z horniny třídy těžitelnosti I skupiny 1 až 3</t>
  </si>
  <si>
    <t>-1450240424</t>
  </si>
  <si>
    <t>47,2+16,175+1,5+1,69</t>
  </si>
  <si>
    <t>7</t>
  </si>
  <si>
    <t>167151101</t>
  </si>
  <si>
    <t>Nakládání výkopku z hornin třídy těžitelnosti I skupiny 1 až 3 do 100 m3</t>
  </si>
  <si>
    <t>-316971355</t>
  </si>
  <si>
    <t>8</t>
  </si>
  <si>
    <t>174101101</t>
  </si>
  <si>
    <t>Zásyp jam, šachet rýh nebo kolem objektů sypaninou se zhutněním</t>
  </si>
  <si>
    <t>-911327595</t>
  </si>
  <si>
    <t>Poznámka k položce:_x000d_
zásyp rýhy výkopkem + dosyp ŠD za obruby</t>
  </si>
  <si>
    <t>"výkopek" 3,111</t>
  </si>
  <si>
    <t>"SD za obruby" 55,4*0,55*0,25</t>
  </si>
  <si>
    <t>Součet</t>
  </si>
  <si>
    <t>9</t>
  </si>
  <si>
    <t>M</t>
  </si>
  <si>
    <t>583441970</t>
  </si>
  <si>
    <t>štěrkodrť frakce 0/63</t>
  </si>
  <si>
    <t>t</t>
  </si>
  <si>
    <t>1421717544</t>
  </si>
  <si>
    <t>7,618*1,65</t>
  </si>
  <si>
    <t>10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</si>
  <si>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</si>
  <si>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</si>
  <si>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-1603597291</t>
  </si>
  <si>
    <t>4*0,8*0,45-(PI*0,075*0,075*4)</t>
  </si>
  <si>
    <t>11</t>
  </si>
  <si>
    <t>58337303</t>
  </si>
  <si>
    <t>štěrkopísek frakce 0/8</t>
  </si>
  <si>
    <t>-2118410721</t>
  </si>
  <si>
    <t>1,369*1,65 'Přepočtené koeficientem množství</t>
  </si>
  <si>
    <t>181152302</t>
  </si>
  <si>
    <t>Úprava pláně pro silnice a dálnice v zářezech se zhutněním</t>
  </si>
  <si>
    <t>387148433</t>
  </si>
  <si>
    <t>13</t>
  </si>
  <si>
    <t>451572111</t>
  </si>
  <si>
    <t>Lože pod potrubí otevřený výkop z kameniva drobného těženého</t>
  </si>
  <si>
    <t>-1345872513</t>
  </si>
  <si>
    <t>4*0,8*0,1</t>
  </si>
  <si>
    <t>14</t>
  </si>
  <si>
    <t>871311101</t>
  </si>
  <si>
    <t>Montáž potrubí z PVC SDR 11 těsněných gumovým kroužkem otevřený výkop D 160 x 6,2 mm</t>
  </si>
  <si>
    <t>m</t>
  </si>
  <si>
    <t>2009329574</t>
  </si>
  <si>
    <t>15</t>
  </si>
  <si>
    <t>28612001</t>
  </si>
  <si>
    <t>trubka kanalizační PVC plnostěnná třívrstvá DN 160x1000mm SN12</t>
  </si>
  <si>
    <t>-758401831</t>
  </si>
  <si>
    <t>16</t>
  </si>
  <si>
    <t>998276101</t>
  </si>
  <si>
    <t>Přesun hmot pro trubní vedení z trub z plastických hmot otevřený výkop</t>
  </si>
  <si>
    <t>1359374471</t>
  </si>
  <si>
    <t>Komunikace pozemní</t>
  </si>
  <si>
    <t>17</t>
  </si>
  <si>
    <t>564851111</t>
  </si>
  <si>
    <t>Podklad ze štěrkodrtě ŠD plochy přes 100 m2 tl 150 mm</t>
  </si>
  <si>
    <t>-956328923</t>
  </si>
  <si>
    <t>59</t>
  </si>
  <si>
    <t xml:space="preserve">Kryty pozemních komunikací, letišť a ploch dlážděné   </t>
  </si>
  <si>
    <t>18</t>
  </si>
  <si>
    <t>596211122</t>
  </si>
  <si>
    <t>Kladení zámkové dlažby komunikací pro pěší ručně tl 60 mm skupiny B pl přes 100 do 300 m2</t>
  </si>
  <si>
    <t>-834162637</t>
  </si>
  <si>
    <t>55,4*1,6+74*1,6</t>
  </si>
  <si>
    <t>19</t>
  </si>
  <si>
    <t>59245018</t>
  </si>
  <si>
    <t>dlažba tvar obdélník betonová 200x100x60mm přírodní</t>
  </si>
  <si>
    <t>256629299</t>
  </si>
  <si>
    <t>207,04*1,05 'Přepočtené koeficientem množství</t>
  </si>
  <si>
    <t>20</t>
  </si>
  <si>
    <t>596991111</t>
  </si>
  <si>
    <t>Řezání betonové, kameninové a kamenné dlažby do oblouku tl do 60 mm</t>
  </si>
  <si>
    <t>1225383117</t>
  </si>
  <si>
    <t>998223011</t>
  </si>
  <si>
    <t>Přesun hmot pro pozemní komunikace s krytem dlážděným</t>
  </si>
  <si>
    <t>2125133430</t>
  </si>
  <si>
    <t>22</t>
  </si>
  <si>
    <t>998225111</t>
  </si>
  <si>
    <t>Přesun hmot pro pozemní komunikace s krytem z kamene, monolitickým betonovým nebo živičným</t>
  </si>
  <si>
    <t>-89598219</t>
  </si>
  <si>
    <t>81,42+15,45</t>
  </si>
  <si>
    <t>23</t>
  </si>
  <si>
    <t>R-059-005</t>
  </si>
  <si>
    <t>Řezání obrub</t>
  </si>
  <si>
    <t>kus</t>
  </si>
  <si>
    <t>937900678</t>
  </si>
  <si>
    <t>Vedení trubní dálková a přípojná</t>
  </si>
  <si>
    <t>24</t>
  </si>
  <si>
    <t>877395122</t>
  </si>
  <si>
    <t>Montáž nalepovací odbočné tvarovky na potrubí z kanalizačních trub z PVC DN 400</t>
  </si>
  <si>
    <t>-2046120489</t>
  </si>
  <si>
    <t>25</t>
  </si>
  <si>
    <t>ELM.CO501513</t>
  </si>
  <si>
    <t>Navrtávací odbočka ULTRA SOLID BP CONNEX DN/OD 200/90 st</t>
  </si>
  <si>
    <t>-380359090</t>
  </si>
  <si>
    <t>81</t>
  </si>
  <si>
    <t xml:space="preserve"> Potrubí z trub betonových</t>
  </si>
  <si>
    <t>26</t>
  </si>
  <si>
    <t>452112112</t>
  </si>
  <si>
    <t>Osazení betonových prstenců nebo rámů v do 100 mm</t>
  </si>
  <si>
    <t>301869162</t>
  </si>
  <si>
    <t>27</t>
  </si>
  <si>
    <t>895941302</t>
  </si>
  <si>
    <t>Osazení vpusti uliční DN 450 z betonových dílců dno s kalištěm</t>
  </si>
  <si>
    <t>-310530880</t>
  </si>
  <si>
    <t>28</t>
  </si>
  <si>
    <t>895941314</t>
  </si>
  <si>
    <t>Osazení vpusti uliční DN 450 z betonových dílců skruž horní 570 mm</t>
  </si>
  <si>
    <t>-703152764</t>
  </si>
  <si>
    <t>29</t>
  </si>
  <si>
    <t>895941331</t>
  </si>
  <si>
    <t>Osazení vpusti uliční DN 450 z betonových dílců skruž průběžná s výtokem</t>
  </si>
  <si>
    <t>-909163329</t>
  </si>
  <si>
    <t>30</t>
  </si>
  <si>
    <t>59223858</t>
  </si>
  <si>
    <t>skruž pro uliční vpusť horní betonová 450x570x50mm</t>
  </si>
  <si>
    <t>60728897</t>
  </si>
  <si>
    <t>31</t>
  </si>
  <si>
    <t>59223854</t>
  </si>
  <si>
    <t>skruž pro uliční vpusť s výtokovým otvorem PVC betonová 450x350x50mm</t>
  </si>
  <si>
    <t>-1418837575</t>
  </si>
  <si>
    <t>32</t>
  </si>
  <si>
    <t>59224470</t>
  </si>
  <si>
    <t>vpusť uliční DN 500 kaliště vysoké 500/525x65mm</t>
  </si>
  <si>
    <t>-42035396</t>
  </si>
  <si>
    <t>33</t>
  </si>
  <si>
    <t>59224469</t>
  </si>
  <si>
    <t>vpusť uliční DN 500 kaliště nízké 500/225x65mm</t>
  </si>
  <si>
    <t>-92792232</t>
  </si>
  <si>
    <t>34</t>
  </si>
  <si>
    <t>59223864</t>
  </si>
  <si>
    <t>prstenec pro uliční vpusť vyrovnávací betonový 390x60x130mm</t>
  </si>
  <si>
    <t>385933589</t>
  </si>
  <si>
    <t>35</t>
  </si>
  <si>
    <t>899204112</t>
  </si>
  <si>
    <t>Osazení mříží litinových včetně rámů a košů na bahno pro třídu zatížení D400, E600</t>
  </si>
  <si>
    <t>-417479687</t>
  </si>
  <si>
    <t>36</t>
  </si>
  <si>
    <t>59224481</t>
  </si>
  <si>
    <t>mříž vtoková s rámem pro uliční vpusť 500x500, zatížení 40 tun</t>
  </si>
  <si>
    <t>-1557225974</t>
  </si>
  <si>
    <t>37</t>
  </si>
  <si>
    <t>59223871</t>
  </si>
  <si>
    <t>koš vysoký pro uliční vpusti žárově Pz plech pro rám 500/500mm</t>
  </si>
  <si>
    <t>-1317375203</t>
  </si>
  <si>
    <t>38</t>
  </si>
  <si>
    <t>899431111</t>
  </si>
  <si>
    <t>Výšková úprava uličního vstupu nebo vpusti do 200 mm zvýšením krycího hrnce, šoupěte nebo hydrantu</t>
  </si>
  <si>
    <t>155152829</t>
  </si>
  <si>
    <t>Ostatní konstrukce a práce, bourání</t>
  </si>
  <si>
    <t>39</t>
  </si>
  <si>
    <t>916231213</t>
  </si>
  <si>
    <t>Osazení chodníkového obrubníku betonového stojatého s boční opěrou do lože z betonu prostého</t>
  </si>
  <si>
    <t>1935288577</t>
  </si>
  <si>
    <t>55,4+129,4</t>
  </si>
  <si>
    <t>40</t>
  </si>
  <si>
    <t>59217019</t>
  </si>
  <si>
    <t>obrubník betonový chodníkový 1000x100x200mm</t>
  </si>
  <si>
    <t>-45042663</t>
  </si>
  <si>
    <t>184,8*1,02 'Přepočtené koeficientem množství</t>
  </si>
  <si>
    <t>41</t>
  </si>
  <si>
    <t>916331112</t>
  </si>
  <si>
    <t>Osazení zahradního obrubníku betonového do lože z betonu s boční opěrou</t>
  </si>
  <si>
    <t>-867634849</t>
  </si>
  <si>
    <t>42</t>
  </si>
  <si>
    <t>59217044</t>
  </si>
  <si>
    <t>obrubník parkový betonový 1000x80x250mm přírodní</t>
  </si>
  <si>
    <t>1795474319</t>
  </si>
  <si>
    <t>74*1,02 'Přepočtené koeficientem množství</t>
  </si>
  <si>
    <t>43</t>
  </si>
  <si>
    <t>916991121</t>
  </si>
  <si>
    <t>Lože pod obrubníky, krajníky nebo obruby z dlažebních kostek z betonu prostého</t>
  </si>
  <si>
    <t>431817801</t>
  </si>
  <si>
    <t>(184,8+74)*0,25*0,05</t>
  </si>
  <si>
    <t>44</t>
  </si>
  <si>
    <t>919735112</t>
  </si>
  <si>
    <t>Řezání stávajícího živičného krytu hl přes 50 do 100 mm</t>
  </si>
  <si>
    <t>-758818293</t>
  </si>
  <si>
    <t>96</t>
  </si>
  <si>
    <t>Bourání konstrukcí</t>
  </si>
  <si>
    <t>45</t>
  </si>
  <si>
    <t>113202111</t>
  </si>
  <si>
    <t>Vytrhání obrub krajníků obrubníků stojatých</t>
  </si>
  <si>
    <t>-478507133</t>
  </si>
  <si>
    <t>46</t>
  </si>
  <si>
    <t>997221551</t>
  </si>
  <si>
    <t>Vodorovná doprava suti ze sypkých materiálů do 1 km</t>
  </si>
  <si>
    <t>1919272847</t>
  </si>
  <si>
    <t>23,187+0,369</t>
  </si>
  <si>
    <t>47</t>
  </si>
  <si>
    <t>997221559</t>
  </si>
  <si>
    <t>Příplatek ZKD 1 km u vodorovné dopravy suti ze sypkých materiálů</t>
  </si>
  <si>
    <t>-1767269875</t>
  </si>
  <si>
    <t>23,556*3 'Přepočtené koeficientem množství</t>
  </si>
  <si>
    <t>48</t>
  </si>
  <si>
    <t>997221611</t>
  </si>
  <si>
    <t>Nakládání suti na dopravní prostředky pro vodorovnou dopravu</t>
  </si>
  <si>
    <t>302559881</t>
  </si>
  <si>
    <t>49</t>
  </si>
  <si>
    <t>997221861</t>
  </si>
  <si>
    <t>Poplatek za uložení na recyklační skládce (skládkovné) stavebního odpadu z prostého betonu pod kódem 17 01 01</t>
  </si>
  <si>
    <t>139113341</t>
  </si>
  <si>
    <t>50</t>
  </si>
  <si>
    <t>997221875</t>
  </si>
  <si>
    <t>Poplatek za uložení na recyklační skládce (skládkovné) stavebního odpadu asfaltového bez obsahu dehtu zatříděného do Katalogu odpadů pod kódem 17 03 02</t>
  </si>
  <si>
    <t>175176099</t>
  </si>
  <si>
    <t>51</t>
  </si>
  <si>
    <t>997221873</t>
  </si>
  <si>
    <t>Poplatek za uložení na recyklační skládce (skládkovné) stavebního odpadu zeminy a kamení zatříděného do Katalogu odpadů pod kódem 17 05 04</t>
  </si>
  <si>
    <t>1321434400</t>
  </si>
  <si>
    <t>66,565*1,823</t>
  </si>
  <si>
    <t>PSV</t>
  </si>
  <si>
    <t>Práce a dodávky PSV</t>
  </si>
  <si>
    <t>711</t>
  </si>
  <si>
    <t>Izolace proti vodě, vlhkosti a plynům</t>
  </si>
  <si>
    <t>52</t>
  </si>
  <si>
    <t>711161273</t>
  </si>
  <si>
    <t>Provedení izolace proti zemní vlhkosti svislé z nopové fólie</t>
  </si>
  <si>
    <t>100596902</t>
  </si>
  <si>
    <t>74*0,5</t>
  </si>
  <si>
    <t>53</t>
  </si>
  <si>
    <t>28323005</t>
  </si>
  <si>
    <t>fólie profilovaná (nopová) drenážní HDPE s výškou nopů 8mm</t>
  </si>
  <si>
    <t>370514577</t>
  </si>
  <si>
    <t>37*1,1 'Přepočtené koeficientem množství</t>
  </si>
  <si>
    <t>VRN</t>
  </si>
  <si>
    <t>Vedlejší rozpočtové náklady</t>
  </si>
  <si>
    <t>997</t>
  </si>
  <si>
    <t>VON - vedlejší a ostatní náklady</t>
  </si>
  <si>
    <t>54</t>
  </si>
  <si>
    <t>005111021</t>
  </si>
  <si>
    <t>Vytyčení inženýrských sítí</t>
  </si>
  <si>
    <t>soubor</t>
  </si>
  <si>
    <t>1358825782</t>
  </si>
  <si>
    <t>55</t>
  </si>
  <si>
    <t>005211030R</t>
  </si>
  <si>
    <t>Dočasná dopravní opatření včetně vyřízení veškerých povolení, zvláštní užívání komunikací, včetně poplatků za nájem a administrativu</t>
  </si>
  <si>
    <t>-2035864829</t>
  </si>
  <si>
    <t>56</t>
  </si>
  <si>
    <t>012444000</t>
  </si>
  <si>
    <t>Geodetické měření skutečného provedení stavby</t>
  </si>
  <si>
    <t>1024</t>
  </si>
  <si>
    <t>1257651926</t>
  </si>
  <si>
    <t>VRN1</t>
  </si>
  <si>
    <t>Průzkumné, zeměměřičské a projektové práce</t>
  </si>
  <si>
    <t>57</t>
  </si>
  <si>
    <t>011002000</t>
  </si>
  <si>
    <t>Průzkumné práce</t>
  </si>
  <si>
    <t>-494347389</t>
  </si>
  <si>
    <t xml:space="preserve">Poznámka k položce:_x000d_
sondy pro ověření hloubky stávajících sítí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</si>
</sst>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2025002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chodníku ul. Olomoucká ve Šternberku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20. 2. 2025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Šternberk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78</v>
      </c>
      <c r="BT94" s="116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7" t="s">
        <v>82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'2025002 - Oprava chodníku...'!J28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'2025002 - Oprava chodníku...'!P125</f>
        <v>0</v>
      </c>
      <c r="AV95" s="126">
        <f>'2025002 - Oprava chodníku...'!J31</f>
        <v>0</v>
      </c>
      <c r="AW95" s="126">
        <f>'2025002 - Oprava chodníku...'!J32</f>
        <v>0</v>
      </c>
      <c r="AX95" s="126">
        <f>'2025002 - Oprava chodníku...'!J33</f>
        <v>0</v>
      </c>
      <c r="AY95" s="126">
        <f>'2025002 - Oprava chodníku...'!J34</f>
        <v>0</v>
      </c>
      <c r="AZ95" s="126">
        <f>'2025002 - Oprava chodníku...'!F31</f>
        <v>0</v>
      </c>
      <c r="BA95" s="126">
        <f>'2025002 - Oprava chodníku...'!F32</f>
        <v>0</v>
      </c>
      <c r="BB95" s="126">
        <f>'2025002 - Oprava chodníku...'!F33</f>
        <v>0</v>
      </c>
      <c r="BC95" s="126">
        <f>'2025002 - Oprava chodníku...'!F34</f>
        <v>0</v>
      </c>
      <c r="BD95" s="128">
        <f>'2025002 - Oprava chodníku...'!F35</f>
        <v>0</v>
      </c>
      <c r="BE95" s="7"/>
      <c r="BT95" s="129" t="s">
        <v>84</v>
      </c>
      <c r="BU95" s="129" t="s">
        <v>85</v>
      </c>
      <c r="BV95" s="129" t="s">
        <v>80</v>
      </c>
      <c r="BW95" s="129" t="s">
        <v>5</v>
      </c>
      <c r="BX95" s="129" t="s">
        <v>81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po0Vf6NS8pOefijUzUbh05QoLxhu/K11suAaYl5/W6y4km4xcq1wpkrx1Hp1Ry60QkgE+tMSdTthZgdH1HCQwQ==" hashValue="i3uVZWO/iy/f8hoMWvvY/BsUfaeFtkYaGMIdiuhlofqOhckbrBixuzCYYD0A3iFb3/YhOXMpptMUZK4hNoSSV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5002 - Oprava chodník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86</v>
      </c>
    </row>
    <row r="4" s="1" customFormat="1" ht="24.96" customHeight="1">
      <c r="B4" s="19"/>
      <c r="D4" s="132" t="s">
        <v>87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20. 2. 2025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29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30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32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28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35</v>
      </c>
      <c r="E21" s="37"/>
      <c r="F21" s="37"/>
      <c r="G21" s="37"/>
      <c r="H21" s="37"/>
      <c r="I21" s="134" t="s">
        <v>25</v>
      </c>
      <c r="J21" s="136" t="s">
        <v>36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37</v>
      </c>
      <c r="F22" s="37"/>
      <c r="G22" s="37"/>
      <c r="H22" s="37"/>
      <c r="I22" s="134" t="s">
        <v>28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38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39</v>
      </c>
      <c r="E28" s="37"/>
      <c r="F28" s="37"/>
      <c r="G28" s="37"/>
      <c r="H28" s="37"/>
      <c r="I28" s="37"/>
      <c r="J28" s="144">
        <f>ROUND(J125,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41</v>
      </c>
      <c r="G30" s="37"/>
      <c r="H30" s="37"/>
      <c r="I30" s="145" t="s">
        <v>40</v>
      </c>
      <c r="J30" s="145" t="s">
        <v>42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43</v>
      </c>
      <c r="E31" s="134" t="s">
        <v>44</v>
      </c>
      <c r="F31" s="147">
        <f>ROUND((SUM(BE125:BE223)),  2)</f>
        <v>0</v>
      </c>
      <c r="G31" s="37"/>
      <c r="H31" s="37"/>
      <c r="I31" s="148">
        <v>0.20999999999999999</v>
      </c>
      <c r="J31" s="147">
        <f>ROUND(((SUM(BE125:BE223))*I31),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45</v>
      </c>
      <c r="F32" s="147">
        <f>ROUND((SUM(BF125:BF223)),  2)</f>
        <v>0</v>
      </c>
      <c r="G32" s="37"/>
      <c r="H32" s="37"/>
      <c r="I32" s="148">
        <v>0.12</v>
      </c>
      <c r="J32" s="147">
        <f>ROUND(((SUM(BF125:BF223))*I32),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46</v>
      </c>
      <c r="F33" s="147">
        <f>ROUND((SUM(BG125:BG223)),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47</v>
      </c>
      <c r="F34" s="147">
        <f>ROUND((SUM(BH125:BH223)),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48</v>
      </c>
      <c r="F35" s="147">
        <f>ROUND((SUM(BI125:BI223)),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49</v>
      </c>
      <c r="E37" s="151"/>
      <c r="F37" s="151"/>
      <c r="G37" s="152" t="s">
        <v>50</v>
      </c>
      <c r="H37" s="153" t="s">
        <v>51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chodníku ul. Olomoucká ve Šternberku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Šternberk</v>
      </c>
      <c r="G87" s="39"/>
      <c r="H87" s="39"/>
      <c r="I87" s="31" t="s">
        <v>22</v>
      </c>
      <c r="J87" s="78" t="str">
        <f>IF(J10="","",J10)</f>
        <v>20. 2. 2025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Město Šternberk</v>
      </c>
      <c r="G89" s="39"/>
      <c r="H89" s="39"/>
      <c r="I89" s="31" t="s">
        <v>32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31" t="s">
        <v>35</v>
      </c>
      <c r="J90" s="35" t="str">
        <f>E22</f>
        <v>Petr Nikl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89</v>
      </c>
      <c r="D92" s="168"/>
      <c r="E92" s="168"/>
      <c r="F92" s="168"/>
      <c r="G92" s="168"/>
      <c r="H92" s="168"/>
      <c r="I92" s="168"/>
      <c r="J92" s="169" t="s">
        <v>90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91</v>
      </c>
      <c r="D94" s="39"/>
      <c r="E94" s="39"/>
      <c r="F94" s="39"/>
      <c r="G94" s="39"/>
      <c r="H94" s="39"/>
      <c r="I94" s="39"/>
      <c r="J94" s="109">
        <f>J125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92</v>
      </c>
    </row>
    <row r="95" s="9" customFormat="1" ht="24.96" customHeight="1">
      <c r="A95" s="9"/>
      <c r="B95" s="171"/>
      <c r="C95" s="172"/>
      <c r="D95" s="173" t="s">
        <v>93</v>
      </c>
      <c r="E95" s="174"/>
      <c r="F95" s="174"/>
      <c r="G95" s="174"/>
      <c r="H95" s="174"/>
      <c r="I95" s="174"/>
      <c r="J95" s="175">
        <f>J126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94</v>
      </c>
      <c r="E96" s="180"/>
      <c r="F96" s="180"/>
      <c r="G96" s="180"/>
      <c r="H96" s="180"/>
      <c r="I96" s="180"/>
      <c r="J96" s="181">
        <f>J127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J159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96</v>
      </c>
      <c r="E98" s="180"/>
      <c r="F98" s="180"/>
      <c r="G98" s="180"/>
      <c r="H98" s="180"/>
      <c r="I98" s="180"/>
      <c r="J98" s="181">
        <f>J161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97</v>
      </c>
      <c r="E99" s="180"/>
      <c r="F99" s="180"/>
      <c r="G99" s="180"/>
      <c r="H99" s="180"/>
      <c r="I99" s="180"/>
      <c r="J99" s="181">
        <f>J171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98</v>
      </c>
      <c r="E100" s="180"/>
      <c r="F100" s="180"/>
      <c r="G100" s="180"/>
      <c r="H100" s="180"/>
      <c r="I100" s="180"/>
      <c r="J100" s="181">
        <f>J174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99</v>
      </c>
      <c r="E101" s="180"/>
      <c r="F101" s="180"/>
      <c r="G101" s="180"/>
      <c r="H101" s="180"/>
      <c r="I101" s="180"/>
      <c r="J101" s="181">
        <f>J188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100</v>
      </c>
      <c r="E102" s="180"/>
      <c r="F102" s="180"/>
      <c r="G102" s="180"/>
      <c r="H102" s="180"/>
      <c r="I102" s="180"/>
      <c r="J102" s="181">
        <f>J199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1"/>
      <c r="C103" s="172"/>
      <c r="D103" s="173" t="s">
        <v>101</v>
      </c>
      <c r="E103" s="174"/>
      <c r="F103" s="174"/>
      <c r="G103" s="174"/>
      <c r="H103" s="174"/>
      <c r="I103" s="174"/>
      <c r="J103" s="175">
        <f>J210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7"/>
      <c r="C104" s="178"/>
      <c r="D104" s="179" t="s">
        <v>102</v>
      </c>
      <c r="E104" s="180"/>
      <c r="F104" s="180"/>
      <c r="G104" s="180"/>
      <c r="H104" s="180"/>
      <c r="I104" s="180"/>
      <c r="J104" s="181">
        <f>J211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1"/>
      <c r="C105" s="172"/>
      <c r="D105" s="173" t="s">
        <v>103</v>
      </c>
      <c r="E105" s="174"/>
      <c r="F105" s="174"/>
      <c r="G105" s="174"/>
      <c r="H105" s="174"/>
      <c r="I105" s="174"/>
      <c r="J105" s="175">
        <f>J216</f>
        <v>0</v>
      </c>
      <c r="K105" s="172"/>
      <c r="L105" s="17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7"/>
      <c r="C106" s="178"/>
      <c r="D106" s="179" t="s">
        <v>104</v>
      </c>
      <c r="E106" s="180"/>
      <c r="F106" s="180"/>
      <c r="G106" s="180"/>
      <c r="H106" s="180"/>
      <c r="I106" s="180"/>
      <c r="J106" s="181">
        <f>J217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105</v>
      </c>
      <c r="E107" s="180"/>
      <c r="F107" s="180"/>
      <c r="G107" s="180"/>
      <c r="H107" s="180"/>
      <c r="I107" s="180"/>
      <c r="J107" s="181">
        <f>J221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E7</f>
        <v>Oprava chodníku ul. Olomoucká ve Šternberku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F10</f>
        <v>Šternberk</v>
      </c>
      <c r="G119" s="39"/>
      <c r="H119" s="39"/>
      <c r="I119" s="31" t="s">
        <v>22</v>
      </c>
      <c r="J119" s="78" t="str">
        <f>IF(J10="","",J10)</f>
        <v>20. 2. 2025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E13</f>
        <v>Město Šternberk</v>
      </c>
      <c r="G121" s="39"/>
      <c r="H121" s="39"/>
      <c r="I121" s="31" t="s">
        <v>32</v>
      </c>
      <c r="J121" s="35" t="str">
        <f>E19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IF(E16="","",E16)</f>
        <v>Vyplň údaj</v>
      </c>
      <c r="G122" s="39"/>
      <c r="H122" s="39"/>
      <c r="I122" s="31" t="s">
        <v>35</v>
      </c>
      <c r="J122" s="35" t="str">
        <f>E22</f>
        <v>Petr Nikl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83"/>
      <c r="B124" s="184"/>
      <c r="C124" s="185" t="s">
        <v>107</v>
      </c>
      <c r="D124" s="186" t="s">
        <v>64</v>
      </c>
      <c r="E124" s="186" t="s">
        <v>60</v>
      </c>
      <c r="F124" s="186" t="s">
        <v>61</v>
      </c>
      <c r="G124" s="186" t="s">
        <v>108</v>
      </c>
      <c r="H124" s="186" t="s">
        <v>109</v>
      </c>
      <c r="I124" s="186" t="s">
        <v>110</v>
      </c>
      <c r="J124" s="187" t="s">
        <v>90</v>
      </c>
      <c r="K124" s="188" t="s">
        <v>111</v>
      </c>
      <c r="L124" s="189"/>
      <c r="M124" s="99" t="s">
        <v>1</v>
      </c>
      <c r="N124" s="100" t="s">
        <v>43</v>
      </c>
      <c r="O124" s="100" t="s">
        <v>112</v>
      </c>
      <c r="P124" s="100" t="s">
        <v>113</v>
      </c>
      <c r="Q124" s="100" t="s">
        <v>114</v>
      </c>
      <c r="R124" s="100" t="s">
        <v>115</v>
      </c>
      <c r="S124" s="100" t="s">
        <v>116</v>
      </c>
      <c r="T124" s="101" t="s">
        <v>117</v>
      </c>
      <c r="U124" s="183"/>
      <c r="V124" s="183"/>
      <c r="W124" s="183"/>
      <c r="X124" s="183"/>
      <c r="Y124" s="183"/>
      <c r="Z124" s="183"/>
      <c r="AA124" s="183"/>
      <c r="AB124" s="183"/>
      <c r="AC124" s="183"/>
      <c r="AD124" s="183"/>
      <c r="AE124" s="183"/>
    </row>
    <row r="125" s="2" customFormat="1" ht="22.8" customHeight="1">
      <c r="A125" s="37"/>
      <c r="B125" s="38"/>
      <c r="C125" s="106" t="s">
        <v>118</v>
      </c>
      <c r="D125" s="39"/>
      <c r="E125" s="39"/>
      <c r="F125" s="39"/>
      <c r="G125" s="39"/>
      <c r="H125" s="39"/>
      <c r="I125" s="39"/>
      <c r="J125" s="190">
        <f>BK125</f>
        <v>0</v>
      </c>
      <c r="K125" s="39"/>
      <c r="L125" s="43"/>
      <c r="M125" s="102"/>
      <c r="N125" s="191"/>
      <c r="O125" s="103"/>
      <c r="P125" s="192">
        <f>P126+P210+P216</f>
        <v>0</v>
      </c>
      <c r="Q125" s="103"/>
      <c r="R125" s="192">
        <f>R126+R210+R216</f>
        <v>198.09684707000002</v>
      </c>
      <c r="S125" s="103"/>
      <c r="T125" s="193">
        <f>T126+T210+T216</f>
        <v>23.555800000000001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78</v>
      </c>
      <c r="AU125" s="16" t="s">
        <v>92</v>
      </c>
      <c r="BK125" s="194">
        <f>BK126+BK210+BK216</f>
        <v>0</v>
      </c>
    </row>
    <row r="126" s="12" customFormat="1" ht="25.92" customHeight="1">
      <c r="A126" s="12"/>
      <c r="B126" s="195"/>
      <c r="C126" s="196"/>
      <c r="D126" s="197" t="s">
        <v>78</v>
      </c>
      <c r="E126" s="198" t="s">
        <v>119</v>
      </c>
      <c r="F126" s="198" t="s">
        <v>120</v>
      </c>
      <c r="G126" s="196"/>
      <c r="H126" s="196"/>
      <c r="I126" s="199"/>
      <c r="J126" s="200">
        <f>BK126</f>
        <v>0</v>
      </c>
      <c r="K126" s="196"/>
      <c r="L126" s="201"/>
      <c r="M126" s="202"/>
      <c r="N126" s="203"/>
      <c r="O126" s="203"/>
      <c r="P126" s="204">
        <f>P127+P159+P161+P171+P174+P188+P199</f>
        <v>0</v>
      </c>
      <c r="Q126" s="203"/>
      <c r="R126" s="204">
        <f>R127+R159+R161+R171+R174+R188+R199</f>
        <v>198.08315707000003</v>
      </c>
      <c r="S126" s="203"/>
      <c r="T126" s="205">
        <f>T127+T159+T161+T171+T174+T188+T199</f>
        <v>23.555800000000001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84</v>
      </c>
      <c r="AT126" s="207" t="s">
        <v>78</v>
      </c>
      <c r="AU126" s="207" t="s">
        <v>79</v>
      </c>
      <c r="AY126" s="206" t="s">
        <v>121</v>
      </c>
      <c r="BK126" s="208">
        <f>BK127+BK159+BK161+BK171+BK174+BK188+BK199</f>
        <v>0</v>
      </c>
    </row>
    <row r="127" s="12" customFormat="1" ht="22.8" customHeight="1">
      <c r="A127" s="12"/>
      <c r="B127" s="195"/>
      <c r="C127" s="196"/>
      <c r="D127" s="197" t="s">
        <v>78</v>
      </c>
      <c r="E127" s="209" t="s">
        <v>84</v>
      </c>
      <c r="F127" s="209" t="s">
        <v>122</v>
      </c>
      <c r="G127" s="196"/>
      <c r="H127" s="196"/>
      <c r="I127" s="199"/>
      <c r="J127" s="210">
        <f>BK127</f>
        <v>0</v>
      </c>
      <c r="K127" s="196"/>
      <c r="L127" s="201"/>
      <c r="M127" s="202"/>
      <c r="N127" s="203"/>
      <c r="O127" s="203"/>
      <c r="P127" s="204">
        <f>SUM(P128:P158)</f>
        <v>0</v>
      </c>
      <c r="Q127" s="203"/>
      <c r="R127" s="204">
        <f>SUM(R128:R158)</f>
        <v>15.4498464</v>
      </c>
      <c r="S127" s="203"/>
      <c r="T127" s="205">
        <f>SUM(T128:T158)</f>
        <v>23.186800000000002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84</v>
      </c>
      <c r="AT127" s="207" t="s">
        <v>78</v>
      </c>
      <c r="AU127" s="207" t="s">
        <v>84</v>
      </c>
      <c r="AY127" s="206" t="s">
        <v>121</v>
      </c>
      <c r="BK127" s="208">
        <f>SUM(BK128:BK158)</f>
        <v>0</v>
      </c>
    </row>
    <row r="128" s="2" customFormat="1" ht="24.15" customHeight="1">
      <c r="A128" s="37"/>
      <c r="B128" s="38"/>
      <c r="C128" s="211" t="s">
        <v>84</v>
      </c>
      <c r="D128" s="211" t="s">
        <v>123</v>
      </c>
      <c r="E128" s="212" t="s">
        <v>124</v>
      </c>
      <c r="F128" s="213" t="s">
        <v>125</v>
      </c>
      <c r="G128" s="214" t="s">
        <v>126</v>
      </c>
      <c r="H128" s="215">
        <v>236.59999999999999</v>
      </c>
      <c r="I128" s="216"/>
      <c r="J128" s="217">
        <f>ROUND(I128*H128,2)</f>
        <v>0</v>
      </c>
      <c r="K128" s="218"/>
      <c r="L128" s="43"/>
      <c r="M128" s="219" t="s">
        <v>1</v>
      </c>
      <c r="N128" s="220" t="s">
        <v>44</v>
      </c>
      <c r="O128" s="90"/>
      <c r="P128" s="221">
        <f>O128*H128</f>
        <v>0</v>
      </c>
      <c r="Q128" s="221">
        <v>0</v>
      </c>
      <c r="R128" s="221">
        <f>Q128*H128</f>
        <v>0</v>
      </c>
      <c r="S128" s="221">
        <v>0.098000000000000004</v>
      </c>
      <c r="T128" s="222">
        <f>S128*H128</f>
        <v>23.186800000000002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3" t="s">
        <v>127</v>
      </c>
      <c r="AT128" s="223" t="s">
        <v>123</v>
      </c>
      <c r="AU128" s="223" t="s">
        <v>86</v>
      </c>
      <c r="AY128" s="16" t="s">
        <v>121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6" t="s">
        <v>84</v>
      </c>
      <c r="BK128" s="224">
        <f>ROUND(I128*H128,2)</f>
        <v>0</v>
      </c>
      <c r="BL128" s="16" t="s">
        <v>127</v>
      </c>
      <c r="BM128" s="223" t="s">
        <v>128</v>
      </c>
    </row>
    <row r="129" s="13" customFormat="1">
      <c r="A129" s="13"/>
      <c r="B129" s="225"/>
      <c r="C129" s="226"/>
      <c r="D129" s="227" t="s">
        <v>129</v>
      </c>
      <c r="E129" s="228" t="s">
        <v>1</v>
      </c>
      <c r="F129" s="229" t="s">
        <v>130</v>
      </c>
      <c r="G129" s="226"/>
      <c r="H129" s="230">
        <v>236.59999999999999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129</v>
      </c>
      <c r="AU129" s="236" t="s">
        <v>86</v>
      </c>
      <c r="AV129" s="13" t="s">
        <v>86</v>
      </c>
      <c r="AW129" s="13" t="s">
        <v>34</v>
      </c>
      <c r="AX129" s="13" t="s">
        <v>84</v>
      </c>
      <c r="AY129" s="236" t="s">
        <v>121</v>
      </c>
    </row>
    <row r="130" s="2" customFormat="1" ht="33" customHeight="1">
      <c r="A130" s="37"/>
      <c r="B130" s="38"/>
      <c r="C130" s="211" t="s">
        <v>86</v>
      </c>
      <c r="D130" s="211" t="s">
        <v>123</v>
      </c>
      <c r="E130" s="212" t="s">
        <v>131</v>
      </c>
      <c r="F130" s="213" t="s">
        <v>132</v>
      </c>
      <c r="G130" s="214" t="s">
        <v>133</v>
      </c>
      <c r="H130" s="215">
        <v>16.175000000000001</v>
      </c>
      <c r="I130" s="216"/>
      <c r="J130" s="217">
        <f>ROUND(I130*H130,2)</f>
        <v>0</v>
      </c>
      <c r="K130" s="218"/>
      <c r="L130" s="43"/>
      <c r="M130" s="219" t="s">
        <v>1</v>
      </c>
      <c r="N130" s="220" t="s">
        <v>44</v>
      </c>
      <c r="O130" s="90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3" t="s">
        <v>127</v>
      </c>
      <c r="AT130" s="223" t="s">
        <v>123</v>
      </c>
      <c r="AU130" s="223" t="s">
        <v>86</v>
      </c>
      <c r="AY130" s="16" t="s">
        <v>121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6" t="s">
        <v>84</v>
      </c>
      <c r="BK130" s="224">
        <f>ROUND(I130*H130,2)</f>
        <v>0</v>
      </c>
      <c r="BL130" s="16" t="s">
        <v>127</v>
      </c>
      <c r="BM130" s="223" t="s">
        <v>134</v>
      </c>
    </row>
    <row r="131" s="13" customFormat="1">
      <c r="A131" s="13"/>
      <c r="B131" s="225"/>
      <c r="C131" s="226"/>
      <c r="D131" s="227" t="s">
        <v>129</v>
      </c>
      <c r="E131" s="228" t="s">
        <v>1</v>
      </c>
      <c r="F131" s="229" t="s">
        <v>135</v>
      </c>
      <c r="G131" s="226"/>
      <c r="H131" s="230">
        <v>16.175000000000001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129</v>
      </c>
      <c r="AU131" s="236" t="s">
        <v>86</v>
      </c>
      <c r="AV131" s="13" t="s">
        <v>86</v>
      </c>
      <c r="AW131" s="13" t="s">
        <v>34</v>
      </c>
      <c r="AX131" s="13" t="s">
        <v>84</v>
      </c>
      <c r="AY131" s="236" t="s">
        <v>121</v>
      </c>
    </row>
    <row r="132" s="2" customFormat="1" ht="33" customHeight="1">
      <c r="A132" s="37"/>
      <c r="B132" s="38"/>
      <c r="C132" s="211" t="s">
        <v>136</v>
      </c>
      <c r="D132" s="211" t="s">
        <v>123</v>
      </c>
      <c r="E132" s="212" t="s">
        <v>137</v>
      </c>
      <c r="F132" s="213" t="s">
        <v>138</v>
      </c>
      <c r="G132" s="214" t="s">
        <v>133</v>
      </c>
      <c r="H132" s="215">
        <v>47.200000000000003</v>
      </c>
      <c r="I132" s="216"/>
      <c r="J132" s="217">
        <f>ROUND(I132*H132,2)</f>
        <v>0</v>
      </c>
      <c r="K132" s="218"/>
      <c r="L132" s="43"/>
      <c r="M132" s="219" t="s">
        <v>1</v>
      </c>
      <c r="N132" s="220" t="s">
        <v>44</v>
      </c>
      <c r="O132" s="90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3" t="s">
        <v>127</v>
      </c>
      <c r="AT132" s="223" t="s">
        <v>123</v>
      </c>
      <c r="AU132" s="223" t="s">
        <v>86</v>
      </c>
      <c r="AY132" s="16" t="s">
        <v>121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6" t="s">
        <v>84</v>
      </c>
      <c r="BK132" s="224">
        <f>ROUND(I132*H132,2)</f>
        <v>0</v>
      </c>
      <c r="BL132" s="16" t="s">
        <v>127</v>
      </c>
      <c r="BM132" s="223" t="s">
        <v>139</v>
      </c>
    </row>
    <row r="133" s="13" customFormat="1">
      <c r="A133" s="13"/>
      <c r="B133" s="225"/>
      <c r="C133" s="226"/>
      <c r="D133" s="227" t="s">
        <v>129</v>
      </c>
      <c r="E133" s="228" t="s">
        <v>1</v>
      </c>
      <c r="F133" s="229" t="s">
        <v>140</v>
      </c>
      <c r="G133" s="226"/>
      <c r="H133" s="230">
        <v>47.200000000000003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129</v>
      </c>
      <c r="AU133" s="236" t="s">
        <v>86</v>
      </c>
      <c r="AV133" s="13" t="s">
        <v>86</v>
      </c>
      <c r="AW133" s="13" t="s">
        <v>34</v>
      </c>
      <c r="AX133" s="13" t="s">
        <v>84</v>
      </c>
      <c r="AY133" s="236" t="s">
        <v>121</v>
      </c>
    </row>
    <row r="134" s="2" customFormat="1" ht="33" customHeight="1">
      <c r="A134" s="37"/>
      <c r="B134" s="38"/>
      <c r="C134" s="211" t="s">
        <v>127</v>
      </c>
      <c r="D134" s="211" t="s">
        <v>123</v>
      </c>
      <c r="E134" s="212" t="s">
        <v>141</v>
      </c>
      <c r="F134" s="213" t="s">
        <v>142</v>
      </c>
      <c r="G134" s="214" t="s">
        <v>133</v>
      </c>
      <c r="H134" s="215">
        <v>4.7999999999999998</v>
      </c>
      <c r="I134" s="216"/>
      <c r="J134" s="217">
        <f>ROUND(I134*H134,2)</f>
        <v>0</v>
      </c>
      <c r="K134" s="218"/>
      <c r="L134" s="43"/>
      <c r="M134" s="219" t="s">
        <v>1</v>
      </c>
      <c r="N134" s="220" t="s">
        <v>44</v>
      </c>
      <c r="O134" s="90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127</v>
      </c>
      <c r="AT134" s="223" t="s">
        <v>123</v>
      </c>
      <c r="AU134" s="223" t="s">
        <v>86</v>
      </c>
      <c r="AY134" s="16" t="s">
        <v>121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84</v>
      </c>
      <c r="BK134" s="224">
        <f>ROUND(I134*H134,2)</f>
        <v>0</v>
      </c>
      <c r="BL134" s="16" t="s">
        <v>127</v>
      </c>
      <c r="BM134" s="223" t="s">
        <v>143</v>
      </c>
    </row>
    <row r="135" s="2" customFormat="1">
      <c r="A135" s="37"/>
      <c r="B135" s="38"/>
      <c r="C135" s="39"/>
      <c r="D135" s="227" t="s">
        <v>144</v>
      </c>
      <c r="E135" s="39"/>
      <c r="F135" s="237" t="s">
        <v>145</v>
      </c>
      <c r="G135" s="39"/>
      <c r="H135" s="39"/>
      <c r="I135" s="238"/>
      <c r="J135" s="39"/>
      <c r="K135" s="39"/>
      <c r="L135" s="43"/>
      <c r="M135" s="239"/>
      <c r="N135" s="24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144</v>
      </c>
      <c r="AU135" s="16" t="s">
        <v>86</v>
      </c>
    </row>
    <row r="136" s="13" customFormat="1">
      <c r="A136" s="13"/>
      <c r="B136" s="225"/>
      <c r="C136" s="226"/>
      <c r="D136" s="227" t="s">
        <v>129</v>
      </c>
      <c r="E136" s="228" t="s">
        <v>1</v>
      </c>
      <c r="F136" s="229" t="s">
        <v>146</v>
      </c>
      <c r="G136" s="226"/>
      <c r="H136" s="230">
        <v>4.7999999999999998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129</v>
      </c>
      <c r="AU136" s="236" t="s">
        <v>86</v>
      </c>
      <c r="AV136" s="13" t="s">
        <v>86</v>
      </c>
      <c r="AW136" s="13" t="s">
        <v>34</v>
      </c>
      <c r="AX136" s="13" t="s">
        <v>84</v>
      </c>
      <c r="AY136" s="236" t="s">
        <v>121</v>
      </c>
    </row>
    <row r="137" s="2" customFormat="1" ht="24.15" customHeight="1">
      <c r="A137" s="37"/>
      <c r="B137" s="38"/>
      <c r="C137" s="211" t="s">
        <v>147</v>
      </c>
      <c r="D137" s="211" t="s">
        <v>123</v>
      </c>
      <c r="E137" s="212" t="s">
        <v>148</v>
      </c>
      <c r="F137" s="213" t="s">
        <v>149</v>
      </c>
      <c r="G137" s="214" t="s">
        <v>133</v>
      </c>
      <c r="H137" s="215">
        <v>1.5</v>
      </c>
      <c r="I137" s="216"/>
      <c r="J137" s="217">
        <f>ROUND(I137*H137,2)</f>
        <v>0</v>
      </c>
      <c r="K137" s="218"/>
      <c r="L137" s="43"/>
      <c r="M137" s="219" t="s">
        <v>1</v>
      </c>
      <c r="N137" s="220" t="s">
        <v>44</v>
      </c>
      <c r="O137" s="90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3" t="s">
        <v>127</v>
      </c>
      <c r="AT137" s="223" t="s">
        <v>123</v>
      </c>
      <c r="AU137" s="223" t="s">
        <v>86</v>
      </c>
      <c r="AY137" s="16" t="s">
        <v>121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6" t="s">
        <v>84</v>
      </c>
      <c r="BK137" s="224">
        <f>ROUND(I137*H137,2)</f>
        <v>0</v>
      </c>
      <c r="BL137" s="16" t="s">
        <v>127</v>
      </c>
      <c r="BM137" s="223" t="s">
        <v>150</v>
      </c>
    </row>
    <row r="138" s="13" customFormat="1">
      <c r="A138" s="13"/>
      <c r="B138" s="225"/>
      <c r="C138" s="226"/>
      <c r="D138" s="227" t="s">
        <v>129</v>
      </c>
      <c r="E138" s="228" t="s">
        <v>1</v>
      </c>
      <c r="F138" s="229" t="s">
        <v>151</v>
      </c>
      <c r="G138" s="226"/>
      <c r="H138" s="230">
        <v>1.5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129</v>
      </c>
      <c r="AU138" s="236" t="s">
        <v>86</v>
      </c>
      <c r="AV138" s="13" t="s">
        <v>86</v>
      </c>
      <c r="AW138" s="13" t="s">
        <v>34</v>
      </c>
      <c r="AX138" s="13" t="s">
        <v>84</v>
      </c>
      <c r="AY138" s="236" t="s">
        <v>121</v>
      </c>
    </row>
    <row r="139" s="2" customFormat="1" ht="37.8" customHeight="1">
      <c r="A139" s="37"/>
      <c r="B139" s="38"/>
      <c r="C139" s="211" t="s">
        <v>152</v>
      </c>
      <c r="D139" s="211" t="s">
        <v>123</v>
      </c>
      <c r="E139" s="212" t="s">
        <v>153</v>
      </c>
      <c r="F139" s="213" t="s">
        <v>154</v>
      </c>
      <c r="G139" s="214" t="s">
        <v>133</v>
      </c>
      <c r="H139" s="215">
        <v>66.564999999999998</v>
      </c>
      <c r="I139" s="216"/>
      <c r="J139" s="217">
        <f>ROUND(I139*H139,2)</f>
        <v>0</v>
      </c>
      <c r="K139" s="218"/>
      <c r="L139" s="43"/>
      <c r="M139" s="219" t="s">
        <v>1</v>
      </c>
      <c r="N139" s="220" t="s">
        <v>44</v>
      </c>
      <c r="O139" s="90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127</v>
      </c>
      <c r="AT139" s="223" t="s">
        <v>123</v>
      </c>
      <c r="AU139" s="223" t="s">
        <v>86</v>
      </c>
      <c r="AY139" s="16" t="s">
        <v>121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84</v>
      </c>
      <c r="BK139" s="224">
        <f>ROUND(I139*H139,2)</f>
        <v>0</v>
      </c>
      <c r="BL139" s="16" t="s">
        <v>127</v>
      </c>
      <c r="BM139" s="223" t="s">
        <v>155</v>
      </c>
    </row>
    <row r="140" s="13" customFormat="1">
      <c r="A140" s="13"/>
      <c r="B140" s="225"/>
      <c r="C140" s="226"/>
      <c r="D140" s="227" t="s">
        <v>129</v>
      </c>
      <c r="E140" s="228" t="s">
        <v>1</v>
      </c>
      <c r="F140" s="229" t="s">
        <v>156</v>
      </c>
      <c r="G140" s="226"/>
      <c r="H140" s="230">
        <v>66.564999999999998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129</v>
      </c>
      <c r="AU140" s="236" t="s">
        <v>86</v>
      </c>
      <c r="AV140" s="13" t="s">
        <v>86</v>
      </c>
      <c r="AW140" s="13" t="s">
        <v>34</v>
      </c>
      <c r="AX140" s="13" t="s">
        <v>84</v>
      </c>
      <c r="AY140" s="236" t="s">
        <v>121</v>
      </c>
    </row>
    <row r="141" s="2" customFormat="1" ht="24.15" customHeight="1">
      <c r="A141" s="37"/>
      <c r="B141" s="38"/>
      <c r="C141" s="211" t="s">
        <v>157</v>
      </c>
      <c r="D141" s="211" t="s">
        <v>123</v>
      </c>
      <c r="E141" s="212" t="s">
        <v>158</v>
      </c>
      <c r="F141" s="213" t="s">
        <v>159</v>
      </c>
      <c r="G141" s="214" t="s">
        <v>133</v>
      </c>
      <c r="H141" s="215">
        <v>66.564999999999998</v>
      </c>
      <c r="I141" s="216"/>
      <c r="J141" s="217">
        <f>ROUND(I141*H141,2)</f>
        <v>0</v>
      </c>
      <c r="K141" s="218"/>
      <c r="L141" s="43"/>
      <c r="M141" s="219" t="s">
        <v>1</v>
      </c>
      <c r="N141" s="220" t="s">
        <v>44</v>
      </c>
      <c r="O141" s="90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127</v>
      </c>
      <c r="AT141" s="223" t="s">
        <v>123</v>
      </c>
      <c r="AU141" s="223" t="s">
        <v>86</v>
      </c>
      <c r="AY141" s="16" t="s">
        <v>121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84</v>
      </c>
      <c r="BK141" s="224">
        <f>ROUND(I141*H141,2)</f>
        <v>0</v>
      </c>
      <c r="BL141" s="16" t="s">
        <v>127</v>
      </c>
      <c r="BM141" s="223" t="s">
        <v>160</v>
      </c>
    </row>
    <row r="142" s="2" customFormat="1" ht="24.15" customHeight="1">
      <c r="A142" s="37"/>
      <c r="B142" s="38"/>
      <c r="C142" s="211" t="s">
        <v>161</v>
      </c>
      <c r="D142" s="211" t="s">
        <v>123</v>
      </c>
      <c r="E142" s="212" t="s">
        <v>162</v>
      </c>
      <c r="F142" s="213" t="s">
        <v>163</v>
      </c>
      <c r="G142" s="214" t="s">
        <v>133</v>
      </c>
      <c r="H142" s="215">
        <v>10.728999999999999</v>
      </c>
      <c r="I142" s="216"/>
      <c r="J142" s="217">
        <f>ROUND(I142*H142,2)</f>
        <v>0</v>
      </c>
      <c r="K142" s="218"/>
      <c r="L142" s="43"/>
      <c r="M142" s="219" t="s">
        <v>1</v>
      </c>
      <c r="N142" s="220" t="s">
        <v>44</v>
      </c>
      <c r="O142" s="90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3" t="s">
        <v>127</v>
      </c>
      <c r="AT142" s="223" t="s">
        <v>123</v>
      </c>
      <c r="AU142" s="223" t="s">
        <v>86</v>
      </c>
      <c r="AY142" s="16" t="s">
        <v>121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6" t="s">
        <v>84</v>
      </c>
      <c r="BK142" s="224">
        <f>ROUND(I142*H142,2)</f>
        <v>0</v>
      </c>
      <c r="BL142" s="16" t="s">
        <v>127</v>
      </c>
      <c r="BM142" s="223" t="s">
        <v>164</v>
      </c>
    </row>
    <row r="143" s="2" customFormat="1">
      <c r="A143" s="37"/>
      <c r="B143" s="38"/>
      <c r="C143" s="39"/>
      <c r="D143" s="227" t="s">
        <v>144</v>
      </c>
      <c r="E143" s="39"/>
      <c r="F143" s="237" t="s">
        <v>165</v>
      </c>
      <c r="G143" s="39"/>
      <c r="H143" s="39"/>
      <c r="I143" s="238"/>
      <c r="J143" s="39"/>
      <c r="K143" s="39"/>
      <c r="L143" s="43"/>
      <c r="M143" s="239"/>
      <c r="N143" s="24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144</v>
      </c>
      <c r="AU143" s="16" t="s">
        <v>86</v>
      </c>
    </row>
    <row r="144" s="13" customFormat="1">
      <c r="A144" s="13"/>
      <c r="B144" s="225"/>
      <c r="C144" s="226"/>
      <c r="D144" s="227" t="s">
        <v>129</v>
      </c>
      <c r="E144" s="228" t="s">
        <v>1</v>
      </c>
      <c r="F144" s="229" t="s">
        <v>166</v>
      </c>
      <c r="G144" s="226"/>
      <c r="H144" s="230">
        <v>3.1110000000000002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129</v>
      </c>
      <c r="AU144" s="236" t="s">
        <v>86</v>
      </c>
      <c r="AV144" s="13" t="s">
        <v>86</v>
      </c>
      <c r="AW144" s="13" t="s">
        <v>34</v>
      </c>
      <c r="AX144" s="13" t="s">
        <v>79</v>
      </c>
      <c r="AY144" s="236" t="s">
        <v>121</v>
      </c>
    </row>
    <row r="145" s="13" customFormat="1">
      <c r="A145" s="13"/>
      <c r="B145" s="225"/>
      <c r="C145" s="226"/>
      <c r="D145" s="227" t="s">
        <v>129</v>
      </c>
      <c r="E145" s="228" t="s">
        <v>1</v>
      </c>
      <c r="F145" s="229" t="s">
        <v>167</v>
      </c>
      <c r="G145" s="226"/>
      <c r="H145" s="230">
        <v>7.6180000000000003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129</v>
      </c>
      <c r="AU145" s="236" t="s">
        <v>86</v>
      </c>
      <c r="AV145" s="13" t="s">
        <v>86</v>
      </c>
      <c r="AW145" s="13" t="s">
        <v>34</v>
      </c>
      <c r="AX145" s="13" t="s">
        <v>79</v>
      </c>
      <c r="AY145" s="236" t="s">
        <v>121</v>
      </c>
    </row>
    <row r="146" s="14" customFormat="1">
      <c r="A146" s="14"/>
      <c r="B146" s="241"/>
      <c r="C146" s="242"/>
      <c r="D146" s="227" t="s">
        <v>129</v>
      </c>
      <c r="E146" s="243" t="s">
        <v>1</v>
      </c>
      <c r="F146" s="244" t="s">
        <v>168</v>
      </c>
      <c r="G146" s="242"/>
      <c r="H146" s="245">
        <v>10.728999999999999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129</v>
      </c>
      <c r="AU146" s="251" t="s">
        <v>86</v>
      </c>
      <c r="AV146" s="14" t="s">
        <v>127</v>
      </c>
      <c r="AW146" s="14" t="s">
        <v>34</v>
      </c>
      <c r="AX146" s="14" t="s">
        <v>84</v>
      </c>
      <c r="AY146" s="251" t="s">
        <v>121</v>
      </c>
    </row>
    <row r="147" s="2" customFormat="1" ht="16.5" customHeight="1">
      <c r="A147" s="37"/>
      <c r="B147" s="38"/>
      <c r="C147" s="252" t="s">
        <v>169</v>
      </c>
      <c r="D147" s="252" t="s">
        <v>170</v>
      </c>
      <c r="E147" s="253" t="s">
        <v>171</v>
      </c>
      <c r="F147" s="254" t="s">
        <v>172</v>
      </c>
      <c r="G147" s="255" t="s">
        <v>173</v>
      </c>
      <c r="H147" s="256">
        <v>12.57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44</v>
      </c>
      <c r="O147" s="90"/>
      <c r="P147" s="221">
        <f>O147*H147</f>
        <v>0</v>
      </c>
      <c r="Q147" s="221">
        <v>1</v>
      </c>
      <c r="R147" s="221">
        <f>Q147*H147</f>
        <v>12.57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161</v>
      </c>
      <c r="AT147" s="223" t="s">
        <v>170</v>
      </c>
      <c r="AU147" s="223" t="s">
        <v>86</v>
      </c>
      <c r="AY147" s="16" t="s">
        <v>121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84</v>
      </c>
      <c r="BK147" s="224">
        <f>ROUND(I147*H147,2)</f>
        <v>0</v>
      </c>
      <c r="BL147" s="16" t="s">
        <v>127</v>
      </c>
      <c r="BM147" s="223" t="s">
        <v>174</v>
      </c>
    </row>
    <row r="148" s="13" customFormat="1">
      <c r="A148" s="13"/>
      <c r="B148" s="225"/>
      <c r="C148" s="226"/>
      <c r="D148" s="227" t="s">
        <v>129</v>
      </c>
      <c r="E148" s="228" t="s">
        <v>1</v>
      </c>
      <c r="F148" s="229" t="s">
        <v>175</v>
      </c>
      <c r="G148" s="226"/>
      <c r="H148" s="230">
        <v>12.57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129</v>
      </c>
      <c r="AU148" s="236" t="s">
        <v>86</v>
      </c>
      <c r="AV148" s="13" t="s">
        <v>86</v>
      </c>
      <c r="AW148" s="13" t="s">
        <v>34</v>
      </c>
      <c r="AX148" s="13" t="s">
        <v>84</v>
      </c>
      <c r="AY148" s="236" t="s">
        <v>121</v>
      </c>
    </row>
    <row r="149" s="2" customFormat="1" ht="66.75" customHeight="1">
      <c r="A149" s="37"/>
      <c r="B149" s="38"/>
      <c r="C149" s="211" t="s">
        <v>176</v>
      </c>
      <c r="D149" s="211" t="s">
        <v>123</v>
      </c>
      <c r="E149" s="212" t="s">
        <v>177</v>
      </c>
      <c r="F149" s="213" t="s">
        <v>178</v>
      </c>
      <c r="G149" s="214" t="s">
        <v>133</v>
      </c>
      <c r="H149" s="215">
        <v>1.369</v>
      </c>
      <c r="I149" s="216"/>
      <c r="J149" s="217">
        <f>ROUND(I149*H149,2)</f>
        <v>0</v>
      </c>
      <c r="K149" s="218"/>
      <c r="L149" s="43"/>
      <c r="M149" s="219" t="s">
        <v>1</v>
      </c>
      <c r="N149" s="220" t="s">
        <v>44</v>
      </c>
      <c r="O149" s="90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127</v>
      </c>
      <c r="AT149" s="223" t="s">
        <v>123</v>
      </c>
      <c r="AU149" s="223" t="s">
        <v>86</v>
      </c>
      <c r="AY149" s="16" t="s">
        <v>121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84</v>
      </c>
      <c r="BK149" s="224">
        <f>ROUND(I149*H149,2)</f>
        <v>0</v>
      </c>
      <c r="BL149" s="16" t="s">
        <v>127</v>
      </c>
      <c r="BM149" s="223" t="s">
        <v>179</v>
      </c>
    </row>
    <row r="150" s="13" customFormat="1">
      <c r="A150" s="13"/>
      <c r="B150" s="225"/>
      <c r="C150" s="226"/>
      <c r="D150" s="227" t="s">
        <v>129</v>
      </c>
      <c r="E150" s="228" t="s">
        <v>1</v>
      </c>
      <c r="F150" s="229" t="s">
        <v>180</v>
      </c>
      <c r="G150" s="226"/>
      <c r="H150" s="230">
        <v>1.369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129</v>
      </c>
      <c r="AU150" s="236" t="s">
        <v>86</v>
      </c>
      <c r="AV150" s="13" t="s">
        <v>86</v>
      </c>
      <c r="AW150" s="13" t="s">
        <v>34</v>
      </c>
      <c r="AX150" s="13" t="s">
        <v>84</v>
      </c>
      <c r="AY150" s="236" t="s">
        <v>121</v>
      </c>
    </row>
    <row r="151" s="2" customFormat="1" ht="16.5" customHeight="1">
      <c r="A151" s="37"/>
      <c r="B151" s="38"/>
      <c r="C151" s="252" t="s">
        <v>181</v>
      </c>
      <c r="D151" s="252" t="s">
        <v>170</v>
      </c>
      <c r="E151" s="253" t="s">
        <v>182</v>
      </c>
      <c r="F151" s="254" t="s">
        <v>183</v>
      </c>
      <c r="G151" s="255" t="s">
        <v>173</v>
      </c>
      <c r="H151" s="256">
        <v>2.2589999999999999</v>
      </c>
      <c r="I151" s="257"/>
      <c r="J151" s="258">
        <f>ROUND(I151*H151,2)</f>
        <v>0</v>
      </c>
      <c r="K151" s="259"/>
      <c r="L151" s="260"/>
      <c r="M151" s="261" t="s">
        <v>1</v>
      </c>
      <c r="N151" s="262" t="s">
        <v>44</v>
      </c>
      <c r="O151" s="90"/>
      <c r="P151" s="221">
        <f>O151*H151</f>
        <v>0</v>
      </c>
      <c r="Q151" s="221">
        <v>1</v>
      </c>
      <c r="R151" s="221">
        <f>Q151*H151</f>
        <v>2.2589999999999999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161</v>
      </c>
      <c r="AT151" s="223" t="s">
        <v>170</v>
      </c>
      <c r="AU151" s="223" t="s">
        <v>86</v>
      </c>
      <c r="AY151" s="16" t="s">
        <v>121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84</v>
      </c>
      <c r="BK151" s="224">
        <f>ROUND(I151*H151,2)</f>
        <v>0</v>
      </c>
      <c r="BL151" s="16" t="s">
        <v>127</v>
      </c>
      <c r="BM151" s="223" t="s">
        <v>184</v>
      </c>
    </row>
    <row r="152" s="13" customFormat="1">
      <c r="A152" s="13"/>
      <c r="B152" s="225"/>
      <c r="C152" s="226"/>
      <c r="D152" s="227" t="s">
        <v>129</v>
      </c>
      <c r="E152" s="226"/>
      <c r="F152" s="229" t="s">
        <v>185</v>
      </c>
      <c r="G152" s="226"/>
      <c r="H152" s="230">
        <v>2.2589999999999999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129</v>
      </c>
      <c r="AU152" s="236" t="s">
        <v>86</v>
      </c>
      <c r="AV152" s="13" t="s">
        <v>86</v>
      </c>
      <c r="AW152" s="13" t="s">
        <v>4</v>
      </c>
      <c r="AX152" s="13" t="s">
        <v>84</v>
      </c>
      <c r="AY152" s="236" t="s">
        <v>121</v>
      </c>
    </row>
    <row r="153" s="2" customFormat="1" ht="24.15" customHeight="1">
      <c r="A153" s="37"/>
      <c r="B153" s="38"/>
      <c r="C153" s="211" t="s">
        <v>8</v>
      </c>
      <c r="D153" s="211" t="s">
        <v>123</v>
      </c>
      <c r="E153" s="212" t="s">
        <v>186</v>
      </c>
      <c r="F153" s="213" t="s">
        <v>187</v>
      </c>
      <c r="G153" s="214" t="s">
        <v>126</v>
      </c>
      <c r="H153" s="215">
        <v>236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44</v>
      </c>
      <c r="O153" s="90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127</v>
      </c>
      <c r="AT153" s="223" t="s">
        <v>123</v>
      </c>
      <c r="AU153" s="223" t="s">
        <v>86</v>
      </c>
      <c r="AY153" s="16" t="s">
        <v>121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84</v>
      </c>
      <c r="BK153" s="224">
        <f>ROUND(I153*H153,2)</f>
        <v>0</v>
      </c>
      <c r="BL153" s="16" t="s">
        <v>127</v>
      </c>
      <c r="BM153" s="223" t="s">
        <v>188</v>
      </c>
    </row>
    <row r="154" s="2" customFormat="1" ht="24.15" customHeight="1">
      <c r="A154" s="37"/>
      <c r="B154" s="38"/>
      <c r="C154" s="211" t="s">
        <v>189</v>
      </c>
      <c r="D154" s="211" t="s">
        <v>123</v>
      </c>
      <c r="E154" s="212" t="s">
        <v>190</v>
      </c>
      <c r="F154" s="213" t="s">
        <v>191</v>
      </c>
      <c r="G154" s="214" t="s">
        <v>133</v>
      </c>
      <c r="H154" s="215">
        <v>0.32000000000000001</v>
      </c>
      <c r="I154" s="216"/>
      <c r="J154" s="217">
        <f>ROUND(I154*H154,2)</f>
        <v>0</v>
      </c>
      <c r="K154" s="218"/>
      <c r="L154" s="43"/>
      <c r="M154" s="219" t="s">
        <v>1</v>
      </c>
      <c r="N154" s="220" t="s">
        <v>44</v>
      </c>
      <c r="O154" s="90"/>
      <c r="P154" s="221">
        <f>O154*H154</f>
        <v>0</v>
      </c>
      <c r="Q154" s="221">
        <v>1.8907700000000001</v>
      </c>
      <c r="R154" s="221">
        <f>Q154*H154</f>
        <v>0.60504639999999998</v>
      </c>
      <c r="S154" s="221">
        <v>0</v>
      </c>
      <c r="T154" s="22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127</v>
      </c>
      <c r="AT154" s="223" t="s">
        <v>123</v>
      </c>
      <c r="AU154" s="223" t="s">
        <v>86</v>
      </c>
      <c r="AY154" s="16" t="s">
        <v>121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84</v>
      </c>
      <c r="BK154" s="224">
        <f>ROUND(I154*H154,2)</f>
        <v>0</v>
      </c>
      <c r="BL154" s="16" t="s">
        <v>127</v>
      </c>
      <c r="BM154" s="223" t="s">
        <v>192</v>
      </c>
    </row>
    <row r="155" s="13" customFormat="1">
      <c r="A155" s="13"/>
      <c r="B155" s="225"/>
      <c r="C155" s="226"/>
      <c r="D155" s="227" t="s">
        <v>129</v>
      </c>
      <c r="E155" s="228" t="s">
        <v>1</v>
      </c>
      <c r="F155" s="229" t="s">
        <v>193</v>
      </c>
      <c r="G155" s="226"/>
      <c r="H155" s="230">
        <v>0.32000000000000001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129</v>
      </c>
      <c r="AU155" s="236" t="s">
        <v>86</v>
      </c>
      <c r="AV155" s="13" t="s">
        <v>86</v>
      </c>
      <c r="AW155" s="13" t="s">
        <v>34</v>
      </c>
      <c r="AX155" s="13" t="s">
        <v>84</v>
      </c>
      <c r="AY155" s="236" t="s">
        <v>121</v>
      </c>
    </row>
    <row r="156" s="2" customFormat="1" ht="33" customHeight="1">
      <c r="A156" s="37"/>
      <c r="B156" s="38"/>
      <c r="C156" s="211" t="s">
        <v>194</v>
      </c>
      <c r="D156" s="211" t="s">
        <v>123</v>
      </c>
      <c r="E156" s="212" t="s">
        <v>195</v>
      </c>
      <c r="F156" s="213" t="s">
        <v>196</v>
      </c>
      <c r="G156" s="214" t="s">
        <v>197</v>
      </c>
      <c r="H156" s="215">
        <v>4</v>
      </c>
      <c r="I156" s="216"/>
      <c r="J156" s="217">
        <f>ROUND(I156*H156,2)</f>
        <v>0</v>
      </c>
      <c r="K156" s="218"/>
      <c r="L156" s="43"/>
      <c r="M156" s="219" t="s">
        <v>1</v>
      </c>
      <c r="N156" s="220" t="s">
        <v>44</v>
      </c>
      <c r="O156" s="90"/>
      <c r="P156" s="221">
        <f>O156*H156</f>
        <v>0</v>
      </c>
      <c r="Q156" s="221">
        <v>1.1E-05</v>
      </c>
      <c r="R156" s="221">
        <f>Q156*H156</f>
        <v>4.3999999999999999E-05</v>
      </c>
      <c r="S156" s="221">
        <v>0</v>
      </c>
      <c r="T156" s="22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3" t="s">
        <v>127</v>
      </c>
      <c r="AT156" s="223" t="s">
        <v>123</v>
      </c>
      <c r="AU156" s="223" t="s">
        <v>86</v>
      </c>
      <c r="AY156" s="16" t="s">
        <v>121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6" t="s">
        <v>84</v>
      </c>
      <c r="BK156" s="224">
        <f>ROUND(I156*H156,2)</f>
        <v>0</v>
      </c>
      <c r="BL156" s="16" t="s">
        <v>127</v>
      </c>
      <c r="BM156" s="223" t="s">
        <v>198</v>
      </c>
    </row>
    <row r="157" s="2" customFormat="1" ht="24.15" customHeight="1">
      <c r="A157" s="37"/>
      <c r="B157" s="38"/>
      <c r="C157" s="252" t="s">
        <v>199</v>
      </c>
      <c r="D157" s="252" t="s">
        <v>170</v>
      </c>
      <c r="E157" s="253" t="s">
        <v>200</v>
      </c>
      <c r="F157" s="254" t="s">
        <v>201</v>
      </c>
      <c r="G157" s="255" t="s">
        <v>197</v>
      </c>
      <c r="H157" s="256">
        <v>4.04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44</v>
      </c>
      <c r="O157" s="90"/>
      <c r="P157" s="221">
        <f>O157*H157</f>
        <v>0</v>
      </c>
      <c r="Q157" s="221">
        <v>0.0038999999999999998</v>
      </c>
      <c r="R157" s="221">
        <f>Q157*H157</f>
        <v>0.015755999999999999</v>
      </c>
      <c r="S157" s="221">
        <v>0</v>
      </c>
      <c r="T157" s="22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161</v>
      </c>
      <c r="AT157" s="223" t="s">
        <v>170</v>
      </c>
      <c r="AU157" s="223" t="s">
        <v>86</v>
      </c>
      <c r="AY157" s="16" t="s">
        <v>121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84</v>
      </c>
      <c r="BK157" s="224">
        <f>ROUND(I157*H157,2)</f>
        <v>0</v>
      </c>
      <c r="BL157" s="16" t="s">
        <v>127</v>
      </c>
      <c r="BM157" s="223" t="s">
        <v>202</v>
      </c>
    </row>
    <row r="158" s="2" customFormat="1" ht="24.15" customHeight="1">
      <c r="A158" s="37"/>
      <c r="B158" s="38"/>
      <c r="C158" s="211" t="s">
        <v>203</v>
      </c>
      <c r="D158" s="211" t="s">
        <v>123</v>
      </c>
      <c r="E158" s="212" t="s">
        <v>204</v>
      </c>
      <c r="F158" s="213" t="s">
        <v>205</v>
      </c>
      <c r="G158" s="214" t="s">
        <v>173</v>
      </c>
      <c r="H158" s="215">
        <v>0.016</v>
      </c>
      <c r="I158" s="216"/>
      <c r="J158" s="217">
        <f>ROUND(I158*H158,2)</f>
        <v>0</v>
      </c>
      <c r="K158" s="218"/>
      <c r="L158" s="43"/>
      <c r="M158" s="219" t="s">
        <v>1</v>
      </c>
      <c r="N158" s="220" t="s">
        <v>44</v>
      </c>
      <c r="O158" s="90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3" t="s">
        <v>127</v>
      </c>
      <c r="AT158" s="223" t="s">
        <v>123</v>
      </c>
      <c r="AU158" s="223" t="s">
        <v>86</v>
      </c>
      <c r="AY158" s="16" t="s">
        <v>121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84</v>
      </c>
      <c r="BK158" s="224">
        <f>ROUND(I158*H158,2)</f>
        <v>0</v>
      </c>
      <c r="BL158" s="16" t="s">
        <v>127</v>
      </c>
      <c r="BM158" s="223" t="s">
        <v>206</v>
      </c>
    </row>
    <row r="159" s="12" customFormat="1" ht="22.8" customHeight="1">
      <c r="A159" s="12"/>
      <c r="B159" s="195"/>
      <c r="C159" s="196"/>
      <c r="D159" s="197" t="s">
        <v>78</v>
      </c>
      <c r="E159" s="209" t="s">
        <v>147</v>
      </c>
      <c r="F159" s="209" t="s">
        <v>207</v>
      </c>
      <c r="G159" s="196"/>
      <c r="H159" s="196"/>
      <c r="I159" s="199"/>
      <c r="J159" s="210">
        <f>BK159</f>
        <v>0</v>
      </c>
      <c r="K159" s="196"/>
      <c r="L159" s="201"/>
      <c r="M159" s="202"/>
      <c r="N159" s="203"/>
      <c r="O159" s="203"/>
      <c r="P159" s="204">
        <f>P160</f>
        <v>0</v>
      </c>
      <c r="Q159" s="203"/>
      <c r="R159" s="204">
        <f>R160</f>
        <v>81.419999999999987</v>
      </c>
      <c r="S159" s="203"/>
      <c r="T159" s="205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6" t="s">
        <v>84</v>
      </c>
      <c r="AT159" s="207" t="s">
        <v>78</v>
      </c>
      <c r="AU159" s="207" t="s">
        <v>84</v>
      </c>
      <c r="AY159" s="206" t="s">
        <v>121</v>
      </c>
      <c r="BK159" s="208">
        <f>BK160</f>
        <v>0</v>
      </c>
    </row>
    <row r="160" s="2" customFormat="1" ht="24.15" customHeight="1">
      <c r="A160" s="37"/>
      <c r="B160" s="38"/>
      <c r="C160" s="211" t="s">
        <v>208</v>
      </c>
      <c r="D160" s="211" t="s">
        <v>123</v>
      </c>
      <c r="E160" s="212" t="s">
        <v>209</v>
      </c>
      <c r="F160" s="213" t="s">
        <v>210</v>
      </c>
      <c r="G160" s="214" t="s">
        <v>126</v>
      </c>
      <c r="H160" s="215">
        <v>236</v>
      </c>
      <c r="I160" s="216"/>
      <c r="J160" s="217">
        <f>ROUND(I160*H160,2)</f>
        <v>0</v>
      </c>
      <c r="K160" s="218"/>
      <c r="L160" s="43"/>
      <c r="M160" s="219" t="s">
        <v>1</v>
      </c>
      <c r="N160" s="220" t="s">
        <v>44</v>
      </c>
      <c r="O160" s="90"/>
      <c r="P160" s="221">
        <f>O160*H160</f>
        <v>0</v>
      </c>
      <c r="Q160" s="221">
        <v>0.34499999999999997</v>
      </c>
      <c r="R160" s="221">
        <f>Q160*H160</f>
        <v>81.419999999999987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127</v>
      </c>
      <c r="AT160" s="223" t="s">
        <v>123</v>
      </c>
      <c r="AU160" s="223" t="s">
        <v>86</v>
      </c>
      <c r="AY160" s="16" t="s">
        <v>121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84</v>
      </c>
      <c r="BK160" s="224">
        <f>ROUND(I160*H160,2)</f>
        <v>0</v>
      </c>
      <c r="BL160" s="16" t="s">
        <v>127</v>
      </c>
      <c r="BM160" s="223" t="s">
        <v>211</v>
      </c>
    </row>
    <row r="161" s="12" customFormat="1" ht="22.8" customHeight="1">
      <c r="A161" s="12"/>
      <c r="B161" s="195"/>
      <c r="C161" s="196"/>
      <c r="D161" s="197" t="s">
        <v>78</v>
      </c>
      <c r="E161" s="209" t="s">
        <v>212</v>
      </c>
      <c r="F161" s="209" t="s">
        <v>213</v>
      </c>
      <c r="G161" s="196"/>
      <c r="H161" s="196"/>
      <c r="I161" s="199"/>
      <c r="J161" s="210">
        <f>BK161</f>
        <v>0</v>
      </c>
      <c r="K161" s="196"/>
      <c r="L161" s="201"/>
      <c r="M161" s="202"/>
      <c r="N161" s="203"/>
      <c r="O161" s="203"/>
      <c r="P161" s="204">
        <f>SUM(P162:P170)</f>
        <v>0</v>
      </c>
      <c r="Q161" s="203"/>
      <c r="R161" s="204">
        <f>SUM(R162:R170)</f>
        <v>47.167870399999998</v>
      </c>
      <c r="S161" s="203"/>
      <c r="T161" s="205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6" t="s">
        <v>84</v>
      </c>
      <c r="AT161" s="207" t="s">
        <v>78</v>
      </c>
      <c r="AU161" s="207" t="s">
        <v>84</v>
      </c>
      <c r="AY161" s="206" t="s">
        <v>121</v>
      </c>
      <c r="BK161" s="208">
        <f>SUM(BK162:BK170)</f>
        <v>0</v>
      </c>
    </row>
    <row r="162" s="2" customFormat="1" ht="33" customHeight="1">
      <c r="A162" s="37"/>
      <c r="B162" s="38"/>
      <c r="C162" s="211" t="s">
        <v>214</v>
      </c>
      <c r="D162" s="211" t="s">
        <v>123</v>
      </c>
      <c r="E162" s="212" t="s">
        <v>215</v>
      </c>
      <c r="F162" s="213" t="s">
        <v>216</v>
      </c>
      <c r="G162" s="214" t="s">
        <v>126</v>
      </c>
      <c r="H162" s="215">
        <v>207.03999999999999</v>
      </c>
      <c r="I162" s="216"/>
      <c r="J162" s="217">
        <f>ROUND(I162*H162,2)</f>
        <v>0</v>
      </c>
      <c r="K162" s="218"/>
      <c r="L162" s="43"/>
      <c r="M162" s="219" t="s">
        <v>1</v>
      </c>
      <c r="N162" s="220" t="s">
        <v>44</v>
      </c>
      <c r="O162" s="90"/>
      <c r="P162" s="221">
        <f>O162*H162</f>
        <v>0</v>
      </c>
      <c r="Q162" s="221">
        <v>0.089219999999999994</v>
      </c>
      <c r="R162" s="221">
        <f>Q162*H162</f>
        <v>18.472108799999997</v>
      </c>
      <c r="S162" s="221">
        <v>0</v>
      </c>
      <c r="T162" s="22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3" t="s">
        <v>127</v>
      </c>
      <c r="AT162" s="223" t="s">
        <v>123</v>
      </c>
      <c r="AU162" s="223" t="s">
        <v>86</v>
      </c>
      <c r="AY162" s="16" t="s">
        <v>121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6" t="s">
        <v>84</v>
      </c>
      <c r="BK162" s="224">
        <f>ROUND(I162*H162,2)</f>
        <v>0</v>
      </c>
      <c r="BL162" s="16" t="s">
        <v>127</v>
      </c>
      <c r="BM162" s="223" t="s">
        <v>217</v>
      </c>
    </row>
    <row r="163" s="13" customFormat="1">
      <c r="A163" s="13"/>
      <c r="B163" s="225"/>
      <c r="C163" s="226"/>
      <c r="D163" s="227" t="s">
        <v>129</v>
      </c>
      <c r="E163" s="228" t="s">
        <v>1</v>
      </c>
      <c r="F163" s="229" t="s">
        <v>218</v>
      </c>
      <c r="G163" s="226"/>
      <c r="H163" s="230">
        <v>207.03999999999999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129</v>
      </c>
      <c r="AU163" s="236" t="s">
        <v>86</v>
      </c>
      <c r="AV163" s="13" t="s">
        <v>86</v>
      </c>
      <c r="AW163" s="13" t="s">
        <v>34</v>
      </c>
      <c r="AX163" s="13" t="s">
        <v>84</v>
      </c>
      <c r="AY163" s="236" t="s">
        <v>121</v>
      </c>
    </row>
    <row r="164" s="2" customFormat="1" ht="21.75" customHeight="1">
      <c r="A164" s="37"/>
      <c r="B164" s="38"/>
      <c r="C164" s="252" t="s">
        <v>219</v>
      </c>
      <c r="D164" s="252" t="s">
        <v>170</v>
      </c>
      <c r="E164" s="253" t="s">
        <v>220</v>
      </c>
      <c r="F164" s="254" t="s">
        <v>221</v>
      </c>
      <c r="G164" s="255" t="s">
        <v>126</v>
      </c>
      <c r="H164" s="256">
        <v>217.392</v>
      </c>
      <c r="I164" s="257"/>
      <c r="J164" s="258">
        <f>ROUND(I164*H164,2)</f>
        <v>0</v>
      </c>
      <c r="K164" s="259"/>
      <c r="L164" s="260"/>
      <c r="M164" s="261" t="s">
        <v>1</v>
      </c>
      <c r="N164" s="262" t="s">
        <v>44</v>
      </c>
      <c r="O164" s="90"/>
      <c r="P164" s="221">
        <f>O164*H164</f>
        <v>0</v>
      </c>
      <c r="Q164" s="221">
        <v>0.13200000000000001</v>
      </c>
      <c r="R164" s="221">
        <f>Q164*H164</f>
        <v>28.695744000000001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161</v>
      </c>
      <c r="AT164" s="223" t="s">
        <v>170</v>
      </c>
      <c r="AU164" s="223" t="s">
        <v>86</v>
      </c>
      <c r="AY164" s="16" t="s">
        <v>121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84</v>
      </c>
      <c r="BK164" s="224">
        <f>ROUND(I164*H164,2)</f>
        <v>0</v>
      </c>
      <c r="BL164" s="16" t="s">
        <v>127</v>
      </c>
      <c r="BM164" s="223" t="s">
        <v>222</v>
      </c>
    </row>
    <row r="165" s="13" customFormat="1">
      <c r="A165" s="13"/>
      <c r="B165" s="225"/>
      <c r="C165" s="226"/>
      <c r="D165" s="227" t="s">
        <v>129</v>
      </c>
      <c r="E165" s="226"/>
      <c r="F165" s="229" t="s">
        <v>223</v>
      </c>
      <c r="G165" s="226"/>
      <c r="H165" s="230">
        <v>217.392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129</v>
      </c>
      <c r="AU165" s="236" t="s">
        <v>86</v>
      </c>
      <c r="AV165" s="13" t="s">
        <v>86</v>
      </c>
      <c r="AW165" s="13" t="s">
        <v>4</v>
      </c>
      <c r="AX165" s="13" t="s">
        <v>84</v>
      </c>
      <c r="AY165" s="236" t="s">
        <v>121</v>
      </c>
    </row>
    <row r="166" s="2" customFormat="1" ht="24.15" customHeight="1">
      <c r="A166" s="37"/>
      <c r="B166" s="38"/>
      <c r="C166" s="211" t="s">
        <v>224</v>
      </c>
      <c r="D166" s="211" t="s">
        <v>123</v>
      </c>
      <c r="E166" s="212" t="s">
        <v>225</v>
      </c>
      <c r="F166" s="213" t="s">
        <v>226</v>
      </c>
      <c r="G166" s="214" t="s">
        <v>197</v>
      </c>
      <c r="H166" s="215">
        <v>2</v>
      </c>
      <c r="I166" s="216"/>
      <c r="J166" s="217">
        <f>ROUND(I166*H166,2)</f>
        <v>0</v>
      </c>
      <c r="K166" s="218"/>
      <c r="L166" s="43"/>
      <c r="M166" s="219" t="s">
        <v>1</v>
      </c>
      <c r="N166" s="220" t="s">
        <v>44</v>
      </c>
      <c r="O166" s="90"/>
      <c r="P166" s="221">
        <f>O166*H166</f>
        <v>0</v>
      </c>
      <c r="Q166" s="221">
        <v>8.8000000000000004E-06</v>
      </c>
      <c r="R166" s="221">
        <f>Q166*H166</f>
        <v>1.7600000000000001E-05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127</v>
      </c>
      <c r="AT166" s="223" t="s">
        <v>123</v>
      </c>
      <c r="AU166" s="223" t="s">
        <v>86</v>
      </c>
      <c r="AY166" s="16" t="s">
        <v>121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84</v>
      </c>
      <c r="BK166" s="224">
        <f>ROUND(I166*H166,2)</f>
        <v>0</v>
      </c>
      <c r="BL166" s="16" t="s">
        <v>127</v>
      </c>
      <c r="BM166" s="223" t="s">
        <v>227</v>
      </c>
    </row>
    <row r="167" s="2" customFormat="1" ht="24.15" customHeight="1">
      <c r="A167" s="37"/>
      <c r="B167" s="38"/>
      <c r="C167" s="211" t="s">
        <v>7</v>
      </c>
      <c r="D167" s="211" t="s">
        <v>123</v>
      </c>
      <c r="E167" s="212" t="s">
        <v>228</v>
      </c>
      <c r="F167" s="213" t="s">
        <v>229</v>
      </c>
      <c r="G167" s="214" t="s">
        <v>173</v>
      </c>
      <c r="H167" s="215">
        <v>47.167999999999999</v>
      </c>
      <c r="I167" s="216"/>
      <c r="J167" s="217">
        <f>ROUND(I167*H167,2)</f>
        <v>0</v>
      </c>
      <c r="K167" s="218"/>
      <c r="L167" s="43"/>
      <c r="M167" s="219" t="s">
        <v>1</v>
      </c>
      <c r="N167" s="220" t="s">
        <v>44</v>
      </c>
      <c r="O167" s="90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3" t="s">
        <v>127</v>
      </c>
      <c r="AT167" s="223" t="s">
        <v>123</v>
      </c>
      <c r="AU167" s="223" t="s">
        <v>86</v>
      </c>
      <c r="AY167" s="16" t="s">
        <v>121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6" t="s">
        <v>84</v>
      </c>
      <c r="BK167" s="224">
        <f>ROUND(I167*H167,2)</f>
        <v>0</v>
      </c>
      <c r="BL167" s="16" t="s">
        <v>127</v>
      </c>
      <c r="BM167" s="223" t="s">
        <v>230</v>
      </c>
    </row>
    <row r="168" s="2" customFormat="1" ht="33" customHeight="1">
      <c r="A168" s="37"/>
      <c r="B168" s="38"/>
      <c r="C168" s="211" t="s">
        <v>231</v>
      </c>
      <c r="D168" s="211" t="s">
        <v>123</v>
      </c>
      <c r="E168" s="212" t="s">
        <v>232</v>
      </c>
      <c r="F168" s="213" t="s">
        <v>233</v>
      </c>
      <c r="G168" s="214" t="s">
        <v>173</v>
      </c>
      <c r="H168" s="215">
        <v>96.870000000000005</v>
      </c>
      <c r="I168" s="216"/>
      <c r="J168" s="217">
        <f>ROUND(I168*H168,2)</f>
        <v>0</v>
      </c>
      <c r="K168" s="218"/>
      <c r="L168" s="43"/>
      <c r="M168" s="219" t="s">
        <v>1</v>
      </c>
      <c r="N168" s="220" t="s">
        <v>44</v>
      </c>
      <c r="O168" s="90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127</v>
      </c>
      <c r="AT168" s="223" t="s">
        <v>123</v>
      </c>
      <c r="AU168" s="223" t="s">
        <v>86</v>
      </c>
      <c r="AY168" s="16" t="s">
        <v>121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84</v>
      </c>
      <c r="BK168" s="224">
        <f>ROUND(I168*H168,2)</f>
        <v>0</v>
      </c>
      <c r="BL168" s="16" t="s">
        <v>127</v>
      </c>
      <c r="BM168" s="223" t="s">
        <v>234</v>
      </c>
    </row>
    <row r="169" s="13" customFormat="1">
      <c r="A169" s="13"/>
      <c r="B169" s="225"/>
      <c r="C169" s="226"/>
      <c r="D169" s="227" t="s">
        <v>129</v>
      </c>
      <c r="E169" s="228" t="s">
        <v>1</v>
      </c>
      <c r="F169" s="229" t="s">
        <v>235</v>
      </c>
      <c r="G169" s="226"/>
      <c r="H169" s="230">
        <v>96.870000000000005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129</v>
      </c>
      <c r="AU169" s="236" t="s">
        <v>86</v>
      </c>
      <c r="AV169" s="13" t="s">
        <v>86</v>
      </c>
      <c r="AW169" s="13" t="s">
        <v>34</v>
      </c>
      <c r="AX169" s="13" t="s">
        <v>84</v>
      </c>
      <c r="AY169" s="236" t="s">
        <v>121</v>
      </c>
    </row>
    <row r="170" s="2" customFormat="1" ht="16.5" customHeight="1">
      <c r="A170" s="37"/>
      <c r="B170" s="38"/>
      <c r="C170" s="211" t="s">
        <v>236</v>
      </c>
      <c r="D170" s="211" t="s">
        <v>123</v>
      </c>
      <c r="E170" s="212" t="s">
        <v>237</v>
      </c>
      <c r="F170" s="213" t="s">
        <v>238</v>
      </c>
      <c r="G170" s="214" t="s">
        <v>239</v>
      </c>
      <c r="H170" s="215">
        <v>4</v>
      </c>
      <c r="I170" s="216"/>
      <c r="J170" s="217">
        <f>ROUND(I170*H170,2)</f>
        <v>0</v>
      </c>
      <c r="K170" s="218"/>
      <c r="L170" s="43"/>
      <c r="M170" s="219" t="s">
        <v>1</v>
      </c>
      <c r="N170" s="220" t="s">
        <v>44</v>
      </c>
      <c r="O170" s="90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127</v>
      </c>
      <c r="AT170" s="223" t="s">
        <v>123</v>
      </c>
      <c r="AU170" s="223" t="s">
        <v>86</v>
      </c>
      <c r="AY170" s="16" t="s">
        <v>121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84</v>
      </c>
      <c r="BK170" s="224">
        <f>ROUND(I170*H170,2)</f>
        <v>0</v>
      </c>
      <c r="BL170" s="16" t="s">
        <v>127</v>
      </c>
      <c r="BM170" s="223" t="s">
        <v>240</v>
      </c>
    </row>
    <row r="171" s="12" customFormat="1" ht="22.8" customHeight="1">
      <c r="A171" s="12"/>
      <c r="B171" s="195"/>
      <c r="C171" s="196"/>
      <c r="D171" s="197" t="s">
        <v>78</v>
      </c>
      <c r="E171" s="209" t="s">
        <v>161</v>
      </c>
      <c r="F171" s="209" t="s">
        <v>241</v>
      </c>
      <c r="G171" s="196"/>
      <c r="H171" s="196"/>
      <c r="I171" s="199"/>
      <c r="J171" s="210">
        <f>BK171</f>
        <v>0</v>
      </c>
      <c r="K171" s="196"/>
      <c r="L171" s="201"/>
      <c r="M171" s="202"/>
      <c r="N171" s="203"/>
      <c r="O171" s="203"/>
      <c r="P171" s="204">
        <f>SUM(P172:P173)</f>
        <v>0</v>
      </c>
      <c r="Q171" s="203"/>
      <c r="R171" s="204">
        <f>SUM(R172:R173)</f>
        <v>0.0036700000000000001</v>
      </c>
      <c r="S171" s="203"/>
      <c r="T171" s="205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6" t="s">
        <v>84</v>
      </c>
      <c r="AT171" s="207" t="s">
        <v>78</v>
      </c>
      <c r="AU171" s="207" t="s">
        <v>84</v>
      </c>
      <c r="AY171" s="206" t="s">
        <v>121</v>
      </c>
      <c r="BK171" s="208">
        <f>SUM(BK172:BK173)</f>
        <v>0</v>
      </c>
    </row>
    <row r="172" s="2" customFormat="1" ht="24.15" customHeight="1">
      <c r="A172" s="37"/>
      <c r="B172" s="38"/>
      <c r="C172" s="211" t="s">
        <v>242</v>
      </c>
      <c r="D172" s="211" t="s">
        <v>123</v>
      </c>
      <c r="E172" s="212" t="s">
        <v>243</v>
      </c>
      <c r="F172" s="213" t="s">
        <v>244</v>
      </c>
      <c r="G172" s="214" t="s">
        <v>239</v>
      </c>
      <c r="H172" s="215">
        <v>1</v>
      </c>
      <c r="I172" s="216"/>
      <c r="J172" s="217">
        <f>ROUND(I172*H172,2)</f>
        <v>0</v>
      </c>
      <c r="K172" s="218"/>
      <c r="L172" s="43"/>
      <c r="M172" s="219" t="s">
        <v>1</v>
      </c>
      <c r="N172" s="220" t="s">
        <v>44</v>
      </c>
      <c r="O172" s="90"/>
      <c r="P172" s="221">
        <f>O172*H172</f>
        <v>0</v>
      </c>
      <c r="Q172" s="221">
        <v>0.00087000000000000001</v>
      </c>
      <c r="R172" s="221">
        <f>Q172*H172</f>
        <v>0.00087000000000000001</v>
      </c>
      <c r="S172" s="221">
        <v>0</v>
      </c>
      <c r="T172" s="22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127</v>
      </c>
      <c r="AT172" s="223" t="s">
        <v>123</v>
      </c>
      <c r="AU172" s="223" t="s">
        <v>86</v>
      </c>
      <c r="AY172" s="16" t="s">
        <v>121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84</v>
      </c>
      <c r="BK172" s="224">
        <f>ROUND(I172*H172,2)</f>
        <v>0</v>
      </c>
      <c r="BL172" s="16" t="s">
        <v>127</v>
      </c>
      <c r="BM172" s="223" t="s">
        <v>245</v>
      </c>
    </row>
    <row r="173" s="2" customFormat="1" ht="24.15" customHeight="1">
      <c r="A173" s="37"/>
      <c r="B173" s="38"/>
      <c r="C173" s="252" t="s">
        <v>246</v>
      </c>
      <c r="D173" s="252" t="s">
        <v>170</v>
      </c>
      <c r="E173" s="253" t="s">
        <v>247</v>
      </c>
      <c r="F173" s="254" t="s">
        <v>248</v>
      </c>
      <c r="G173" s="255" t="s">
        <v>239</v>
      </c>
      <c r="H173" s="256">
        <v>1</v>
      </c>
      <c r="I173" s="257"/>
      <c r="J173" s="258">
        <f>ROUND(I173*H173,2)</f>
        <v>0</v>
      </c>
      <c r="K173" s="259"/>
      <c r="L173" s="260"/>
      <c r="M173" s="261" t="s">
        <v>1</v>
      </c>
      <c r="N173" s="262" t="s">
        <v>44</v>
      </c>
      <c r="O173" s="90"/>
      <c r="P173" s="221">
        <f>O173*H173</f>
        <v>0</v>
      </c>
      <c r="Q173" s="221">
        <v>0.0028</v>
      </c>
      <c r="R173" s="221">
        <f>Q173*H173</f>
        <v>0.0028</v>
      </c>
      <c r="S173" s="221">
        <v>0</v>
      </c>
      <c r="T173" s="22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3" t="s">
        <v>161</v>
      </c>
      <c r="AT173" s="223" t="s">
        <v>170</v>
      </c>
      <c r="AU173" s="223" t="s">
        <v>86</v>
      </c>
      <c r="AY173" s="16" t="s">
        <v>121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6" t="s">
        <v>84</v>
      </c>
      <c r="BK173" s="224">
        <f>ROUND(I173*H173,2)</f>
        <v>0</v>
      </c>
      <c r="BL173" s="16" t="s">
        <v>127</v>
      </c>
      <c r="BM173" s="223" t="s">
        <v>249</v>
      </c>
    </row>
    <row r="174" s="12" customFormat="1" ht="22.8" customHeight="1">
      <c r="A174" s="12"/>
      <c r="B174" s="195"/>
      <c r="C174" s="196"/>
      <c r="D174" s="197" t="s">
        <v>78</v>
      </c>
      <c r="E174" s="209" t="s">
        <v>250</v>
      </c>
      <c r="F174" s="209" t="s">
        <v>251</v>
      </c>
      <c r="G174" s="196"/>
      <c r="H174" s="196"/>
      <c r="I174" s="199"/>
      <c r="J174" s="210">
        <f>BK174</f>
        <v>0</v>
      </c>
      <c r="K174" s="196"/>
      <c r="L174" s="201"/>
      <c r="M174" s="202"/>
      <c r="N174" s="203"/>
      <c r="O174" s="203"/>
      <c r="P174" s="204">
        <f>SUM(P175:P187)</f>
        <v>0</v>
      </c>
      <c r="Q174" s="203"/>
      <c r="R174" s="204">
        <f>SUM(R175:R187)</f>
        <v>1.4065050000000001</v>
      </c>
      <c r="S174" s="203"/>
      <c r="T174" s="205">
        <f>SUM(T175:T187)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6" t="s">
        <v>84</v>
      </c>
      <c r="AT174" s="207" t="s">
        <v>78</v>
      </c>
      <c r="AU174" s="207" t="s">
        <v>84</v>
      </c>
      <c r="AY174" s="206" t="s">
        <v>121</v>
      </c>
      <c r="BK174" s="208">
        <f>SUM(BK175:BK187)</f>
        <v>0</v>
      </c>
    </row>
    <row r="175" s="2" customFormat="1" ht="21.75" customHeight="1">
      <c r="A175" s="37"/>
      <c r="B175" s="38"/>
      <c r="C175" s="211" t="s">
        <v>252</v>
      </c>
      <c r="D175" s="211" t="s">
        <v>123</v>
      </c>
      <c r="E175" s="212" t="s">
        <v>253</v>
      </c>
      <c r="F175" s="213" t="s">
        <v>254</v>
      </c>
      <c r="G175" s="214" t="s">
        <v>239</v>
      </c>
      <c r="H175" s="215">
        <v>1</v>
      </c>
      <c r="I175" s="216"/>
      <c r="J175" s="217">
        <f>ROUND(I175*H175,2)</f>
        <v>0</v>
      </c>
      <c r="K175" s="218"/>
      <c r="L175" s="43"/>
      <c r="M175" s="219" t="s">
        <v>1</v>
      </c>
      <c r="N175" s="220" t="s">
        <v>44</v>
      </c>
      <c r="O175" s="90"/>
      <c r="P175" s="221">
        <f>O175*H175</f>
        <v>0</v>
      </c>
      <c r="Q175" s="221">
        <v>0.087417999999999996</v>
      </c>
      <c r="R175" s="221">
        <f>Q175*H175</f>
        <v>0.087417999999999996</v>
      </c>
      <c r="S175" s="221">
        <v>0</v>
      </c>
      <c r="T175" s="22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3" t="s">
        <v>127</v>
      </c>
      <c r="AT175" s="223" t="s">
        <v>123</v>
      </c>
      <c r="AU175" s="223" t="s">
        <v>86</v>
      </c>
      <c r="AY175" s="16" t="s">
        <v>121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6" t="s">
        <v>84</v>
      </c>
      <c r="BK175" s="224">
        <f>ROUND(I175*H175,2)</f>
        <v>0</v>
      </c>
      <c r="BL175" s="16" t="s">
        <v>127</v>
      </c>
      <c r="BM175" s="223" t="s">
        <v>255</v>
      </c>
    </row>
    <row r="176" s="2" customFormat="1" ht="24.15" customHeight="1">
      <c r="A176" s="37"/>
      <c r="B176" s="38"/>
      <c r="C176" s="211" t="s">
        <v>256</v>
      </c>
      <c r="D176" s="211" t="s">
        <v>123</v>
      </c>
      <c r="E176" s="212" t="s">
        <v>257</v>
      </c>
      <c r="F176" s="213" t="s">
        <v>258</v>
      </c>
      <c r="G176" s="214" t="s">
        <v>239</v>
      </c>
      <c r="H176" s="215">
        <v>1</v>
      </c>
      <c r="I176" s="216"/>
      <c r="J176" s="217">
        <f>ROUND(I176*H176,2)</f>
        <v>0</v>
      </c>
      <c r="K176" s="218"/>
      <c r="L176" s="43"/>
      <c r="M176" s="219" t="s">
        <v>1</v>
      </c>
      <c r="N176" s="220" t="s">
        <v>44</v>
      </c>
      <c r="O176" s="90"/>
      <c r="P176" s="221">
        <f>O176*H176</f>
        <v>0</v>
      </c>
      <c r="Q176" s="221">
        <v>0.124223</v>
      </c>
      <c r="R176" s="221">
        <f>Q176*H176</f>
        <v>0.124223</v>
      </c>
      <c r="S176" s="221">
        <v>0</v>
      </c>
      <c r="T176" s="22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127</v>
      </c>
      <c r="AT176" s="223" t="s">
        <v>123</v>
      </c>
      <c r="AU176" s="223" t="s">
        <v>86</v>
      </c>
      <c r="AY176" s="16" t="s">
        <v>121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84</v>
      </c>
      <c r="BK176" s="224">
        <f>ROUND(I176*H176,2)</f>
        <v>0</v>
      </c>
      <c r="BL176" s="16" t="s">
        <v>127</v>
      </c>
      <c r="BM176" s="223" t="s">
        <v>259</v>
      </c>
    </row>
    <row r="177" s="2" customFormat="1" ht="24.15" customHeight="1">
      <c r="A177" s="37"/>
      <c r="B177" s="38"/>
      <c r="C177" s="211" t="s">
        <v>260</v>
      </c>
      <c r="D177" s="211" t="s">
        <v>123</v>
      </c>
      <c r="E177" s="212" t="s">
        <v>261</v>
      </c>
      <c r="F177" s="213" t="s">
        <v>262</v>
      </c>
      <c r="G177" s="214" t="s">
        <v>239</v>
      </c>
      <c r="H177" s="215">
        <v>1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44</v>
      </c>
      <c r="O177" s="90"/>
      <c r="P177" s="221">
        <f>O177*H177</f>
        <v>0</v>
      </c>
      <c r="Q177" s="221">
        <v>0.029722999999999999</v>
      </c>
      <c r="R177" s="221">
        <f>Q177*H177</f>
        <v>0.029722999999999999</v>
      </c>
      <c r="S177" s="221">
        <v>0</v>
      </c>
      <c r="T177" s="22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127</v>
      </c>
      <c r="AT177" s="223" t="s">
        <v>123</v>
      </c>
      <c r="AU177" s="223" t="s">
        <v>86</v>
      </c>
      <c r="AY177" s="16" t="s">
        <v>121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84</v>
      </c>
      <c r="BK177" s="224">
        <f>ROUND(I177*H177,2)</f>
        <v>0</v>
      </c>
      <c r="BL177" s="16" t="s">
        <v>127</v>
      </c>
      <c r="BM177" s="223" t="s">
        <v>263</v>
      </c>
    </row>
    <row r="178" s="2" customFormat="1" ht="24.15" customHeight="1">
      <c r="A178" s="37"/>
      <c r="B178" s="38"/>
      <c r="C178" s="211" t="s">
        <v>264</v>
      </c>
      <c r="D178" s="211" t="s">
        <v>123</v>
      </c>
      <c r="E178" s="212" t="s">
        <v>265</v>
      </c>
      <c r="F178" s="213" t="s">
        <v>266</v>
      </c>
      <c r="G178" s="214" t="s">
        <v>239</v>
      </c>
      <c r="H178" s="215">
        <v>1</v>
      </c>
      <c r="I178" s="216"/>
      <c r="J178" s="217">
        <f>ROUND(I178*H178,2)</f>
        <v>0</v>
      </c>
      <c r="K178" s="218"/>
      <c r="L178" s="43"/>
      <c r="M178" s="219" t="s">
        <v>1</v>
      </c>
      <c r="N178" s="220" t="s">
        <v>44</v>
      </c>
      <c r="O178" s="90"/>
      <c r="P178" s="221">
        <f>O178*H178</f>
        <v>0</v>
      </c>
      <c r="Q178" s="221">
        <v>0.029722999999999999</v>
      </c>
      <c r="R178" s="221">
        <f>Q178*H178</f>
        <v>0.029722999999999999</v>
      </c>
      <c r="S178" s="221">
        <v>0</v>
      </c>
      <c r="T178" s="22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3" t="s">
        <v>127</v>
      </c>
      <c r="AT178" s="223" t="s">
        <v>123</v>
      </c>
      <c r="AU178" s="223" t="s">
        <v>86</v>
      </c>
      <c r="AY178" s="16" t="s">
        <v>121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6" t="s">
        <v>84</v>
      </c>
      <c r="BK178" s="224">
        <f>ROUND(I178*H178,2)</f>
        <v>0</v>
      </c>
      <c r="BL178" s="16" t="s">
        <v>127</v>
      </c>
      <c r="BM178" s="223" t="s">
        <v>267</v>
      </c>
    </row>
    <row r="179" s="2" customFormat="1" ht="21.75" customHeight="1">
      <c r="A179" s="37"/>
      <c r="B179" s="38"/>
      <c r="C179" s="252" t="s">
        <v>268</v>
      </c>
      <c r="D179" s="252" t="s">
        <v>170</v>
      </c>
      <c r="E179" s="253" t="s">
        <v>269</v>
      </c>
      <c r="F179" s="254" t="s">
        <v>270</v>
      </c>
      <c r="G179" s="255" t="s">
        <v>239</v>
      </c>
      <c r="H179" s="256">
        <v>1</v>
      </c>
      <c r="I179" s="257"/>
      <c r="J179" s="258">
        <f>ROUND(I179*H179,2)</f>
        <v>0</v>
      </c>
      <c r="K179" s="259"/>
      <c r="L179" s="260"/>
      <c r="M179" s="261" t="s">
        <v>1</v>
      </c>
      <c r="N179" s="262" t="s">
        <v>44</v>
      </c>
      <c r="O179" s="90"/>
      <c r="P179" s="221">
        <f>O179*H179</f>
        <v>0</v>
      </c>
      <c r="Q179" s="221">
        <v>0.111</v>
      </c>
      <c r="R179" s="221">
        <f>Q179*H179</f>
        <v>0.111</v>
      </c>
      <c r="S179" s="221">
        <v>0</v>
      </c>
      <c r="T179" s="22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3" t="s">
        <v>161</v>
      </c>
      <c r="AT179" s="223" t="s">
        <v>170</v>
      </c>
      <c r="AU179" s="223" t="s">
        <v>86</v>
      </c>
      <c r="AY179" s="16" t="s">
        <v>121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84</v>
      </c>
      <c r="BK179" s="224">
        <f>ROUND(I179*H179,2)</f>
        <v>0</v>
      </c>
      <c r="BL179" s="16" t="s">
        <v>127</v>
      </c>
      <c r="BM179" s="223" t="s">
        <v>271</v>
      </c>
    </row>
    <row r="180" s="2" customFormat="1" ht="24.15" customHeight="1">
      <c r="A180" s="37"/>
      <c r="B180" s="38"/>
      <c r="C180" s="252" t="s">
        <v>272</v>
      </c>
      <c r="D180" s="252" t="s">
        <v>170</v>
      </c>
      <c r="E180" s="253" t="s">
        <v>273</v>
      </c>
      <c r="F180" s="254" t="s">
        <v>274</v>
      </c>
      <c r="G180" s="255" t="s">
        <v>239</v>
      </c>
      <c r="H180" s="256">
        <v>1</v>
      </c>
      <c r="I180" s="257"/>
      <c r="J180" s="258">
        <f>ROUND(I180*H180,2)</f>
        <v>0</v>
      </c>
      <c r="K180" s="259"/>
      <c r="L180" s="260"/>
      <c r="M180" s="261" t="s">
        <v>1</v>
      </c>
      <c r="N180" s="262" t="s">
        <v>44</v>
      </c>
      <c r="O180" s="90"/>
      <c r="P180" s="221">
        <f>O180*H180</f>
        <v>0</v>
      </c>
      <c r="Q180" s="221">
        <v>0.080000000000000002</v>
      </c>
      <c r="R180" s="221">
        <f>Q180*H180</f>
        <v>0.080000000000000002</v>
      </c>
      <c r="S180" s="221">
        <v>0</v>
      </c>
      <c r="T180" s="22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161</v>
      </c>
      <c r="AT180" s="223" t="s">
        <v>170</v>
      </c>
      <c r="AU180" s="223" t="s">
        <v>86</v>
      </c>
      <c r="AY180" s="16" t="s">
        <v>121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84</v>
      </c>
      <c r="BK180" s="224">
        <f>ROUND(I180*H180,2)</f>
        <v>0</v>
      </c>
      <c r="BL180" s="16" t="s">
        <v>127</v>
      </c>
      <c r="BM180" s="223" t="s">
        <v>275</v>
      </c>
    </row>
    <row r="181" s="2" customFormat="1" ht="21.75" customHeight="1">
      <c r="A181" s="37"/>
      <c r="B181" s="38"/>
      <c r="C181" s="252" t="s">
        <v>276</v>
      </c>
      <c r="D181" s="252" t="s">
        <v>170</v>
      </c>
      <c r="E181" s="253" t="s">
        <v>277</v>
      </c>
      <c r="F181" s="254" t="s">
        <v>278</v>
      </c>
      <c r="G181" s="255" t="s">
        <v>239</v>
      </c>
      <c r="H181" s="256">
        <v>1</v>
      </c>
      <c r="I181" s="257"/>
      <c r="J181" s="258">
        <f>ROUND(I181*H181,2)</f>
        <v>0</v>
      </c>
      <c r="K181" s="259"/>
      <c r="L181" s="260"/>
      <c r="M181" s="261" t="s">
        <v>1</v>
      </c>
      <c r="N181" s="262" t="s">
        <v>44</v>
      </c>
      <c r="O181" s="90"/>
      <c r="P181" s="221">
        <f>O181*H181</f>
        <v>0</v>
      </c>
      <c r="Q181" s="221">
        <v>0.17499999999999999</v>
      </c>
      <c r="R181" s="221">
        <f>Q181*H181</f>
        <v>0.17499999999999999</v>
      </c>
      <c r="S181" s="221">
        <v>0</v>
      </c>
      <c r="T181" s="22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161</v>
      </c>
      <c r="AT181" s="223" t="s">
        <v>170</v>
      </c>
      <c r="AU181" s="223" t="s">
        <v>86</v>
      </c>
      <c r="AY181" s="16" t="s">
        <v>121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84</v>
      </c>
      <c r="BK181" s="224">
        <f>ROUND(I181*H181,2)</f>
        <v>0</v>
      </c>
      <c r="BL181" s="16" t="s">
        <v>127</v>
      </c>
      <c r="BM181" s="223" t="s">
        <v>279</v>
      </c>
    </row>
    <row r="182" s="2" customFormat="1" ht="21.75" customHeight="1">
      <c r="A182" s="37"/>
      <c r="B182" s="38"/>
      <c r="C182" s="252" t="s">
        <v>280</v>
      </c>
      <c r="D182" s="252" t="s">
        <v>170</v>
      </c>
      <c r="E182" s="253" t="s">
        <v>281</v>
      </c>
      <c r="F182" s="254" t="s">
        <v>282</v>
      </c>
      <c r="G182" s="255" t="s">
        <v>239</v>
      </c>
      <c r="H182" s="256">
        <v>1</v>
      </c>
      <c r="I182" s="257"/>
      <c r="J182" s="258">
        <f>ROUND(I182*H182,2)</f>
        <v>0</v>
      </c>
      <c r="K182" s="259"/>
      <c r="L182" s="260"/>
      <c r="M182" s="261" t="s">
        <v>1</v>
      </c>
      <c r="N182" s="262" t="s">
        <v>44</v>
      </c>
      <c r="O182" s="90"/>
      <c r="P182" s="221">
        <f>O182*H182</f>
        <v>0</v>
      </c>
      <c r="Q182" s="221">
        <v>0.10000000000000001</v>
      </c>
      <c r="R182" s="221">
        <f>Q182*H182</f>
        <v>0.10000000000000001</v>
      </c>
      <c r="S182" s="221">
        <v>0</v>
      </c>
      <c r="T182" s="22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161</v>
      </c>
      <c r="AT182" s="223" t="s">
        <v>170</v>
      </c>
      <c r="AU182" s="223" t="s">
        <v>86</v>
      </c>
      <c r="AY182" s="16" t="s">
        <v>121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84</v>
      </c>
      <c r="BK182" s="224">
        <f>ROUND(I182*H182,2)</f>
        <v>0</v>
      </c>
      <c r="BL182" s="16" t="s">
        <v>127</v>
      </c>
      <c r="BM182" s="223" t="s">
        <v>283</v>
      </c>
    </row>
    <row r="183" s="2" customFormat="1" ht="24.15" customHeight="1">
      <c r="A183" s="37"/>
      <c r="B183" s="38"/>
      <c r="C183" s="252" t="s">
        <v>284</v>
      </c>
      <c r="D183" s="252" t="s">
        <v>170</v>
      </c>
      <c r="E183" s="253" t="s">
        <v>285</v>
      </c>
      <c r="F183" s="254" t="s">
        <v>286</v>
      </c>
      <c r="G183" s="255" t="s">
        <v>239</v>
      </c>
      <c r="H183" s="256">
        <v>1</v>
      </c>
      <c r="I183" s="257"/>
      <c r="J183" s="258">
        <f>ROUND(I183*H183,2)</f>
        <v>0</v>
      </c>
      <c r="K183" s="259"/>
      <c r="L183" s="260"/>
      <c r="M183" s="261" t="s">
        <v>1</v>
      </c>
      <c r="N183" s="262" t="s">
        <v>44</v>
      </c>
      <c r="O183" s="90"/>
      <c r="P183" s="221">
        <f>O183*H183</f>
        <v>0</v>
      </c>
      <c r="Q183" s="221">
        <v>0.027</v>
      </c>
      <c r="R183" s="221">
        <f>Q183*H183</f>
        <v>0.027</v>
      </c>
      <c r="S183" s="221">
        <v>0</v>
      </c>
      <c r="T183" s="22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161</v>
      </c>
      <c r="AT183" s="223" t="s">
        <v>170</v>
      </c>
      <c r="AU183" s="223" t="s">
        <v>86</v>
      </c>
      <c r="AY183" s="16" t="s">
        <v>121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84</v>
      </c>
      <c r="BK183" s="224">
        <f>ROUND(I183*H183,2)</f>
        <v>0</v>
      </c>
      <c r="BL183" s="16" t="s">
        <v>127</v>
      </c>
      <c r="BM183" s="223" t="s">
        <v>287</v>
      </c>
    </row>
    <row r="184" s="2" customFormat="1" ht="24.15" customHeight="1">
      <c r="A184" s="37"/>
      <c r="B184" s="38"/>
      <c r="C184" s="211" t="s">
        <v>288</v>
      </c>
      <c r="D184" s="211" t="s">
        <v>123</v>
      </c>
      <c r="E184" s="212" t="s">
        <v>289</v>
      </c>
      <c r="F184" s="213" t="s">
        <v>290</v>
      </c>
      <c r="G184" s="214" t="s">
        <v>239</v>
      </c>
      <c r="H184" s="215">
        <v>1</v>
      </c>
      <c r="I184" s="216"/>
      <c r="J184" s="217">
        <f>ROUND(I184*H184,2)</f>
        <v>0</v>
      </c>
      <c r="K184" s="218"/>
      <c r="L184" s="43"/>
      <c r="M184" s="219" t="s">
        <v>1</v>
      </c>
      <c r="N184" s="220" t="s">
        <v>44</v>
      </c>
      <c r="O184" s="90"/>
      <c r="P184" s="221">
        <f>O184*H184</f>
        <v>0</v>
      </c>
      <c r="Q184" s="221">
        <v>0.217338</v>
      </c>
      <c r="R184" s="221">
        <f>Q184*H184</f>
        <v>0.217338</v>
      </c>
      <c r="S184" s="221">
        <v>0</v>
      </c>
      <c r="T184" s="22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127</v>
      </c>
      <c r="AT184" s="223" t="s">
        <v>123</v>
      </c>
      <c r="AU184" s="223" t="s">
        <v>86</v>
      </c>
      <c r="AY184" s="16" t="s">
        <v>121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84</v>
      </c>
      <c r="BK184" s="224">
        <f>ROUND(I184*H184,2)</f>
        <v>0</v>
      </c>
      <c r="BL184" s="16" t="s">
        <v>127</v>
      </c>
      <c r="BM184" s="223" t="s">
        <v>291</v>
      </c>
    </row>
    <row r="185" s="2" customFormat="1" ht="24.15" customHeight="1">
      <c r="A185" s="37"/>
      <c r="B185" s="38"/>
      <c r="C185" s="252" t="s">
        <v>292</v>
      </c>
      <c r="D185" s="252" t="s">
        <v>170</v>
      </c>
      <c r="E185" s="253" t="s">
        <v>293</v>
      </c>
      <c r="F185" s="254" t="s">
        <v>294</v>
      </c>
      <c r="G185" s="255" t="s">
        <v>239</v>
      </c>
      <c r="H185" s="256">
        <v>1</v>
      </c>
      <c r="I185" s="257"/>
      <c r="J185" s="258">
        <f>ROUND(I185*H185,2)</f>
        <v>0</v>
      </c>
      <c r="K185" s="259"/>
      <c r="L185" s="260"/>
      <c r="M185" s="261" t="s">
        <v>1</v>
      </c>
      <c r="N185" s="262" t="s">
        <v>44</v>
      </c>
      <c r="O185" s="90"/>
      <c r="P185" s="221">
        <f>O185*H185</f>
        <v>0</v>
      </c>
      <c r="Q185" s="221">
        <v>0.108</v>
      </c>
      <c r="R185" s="221">
        <f>Q185*H185</f>
        <v>0.108</v>
      </c>
      <c r="S185" s="221">
        <v>0</v>
      </c>
      <c r="T185" s="22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3" t="s">
        <v>161</v>
      </c>
      <c r="AT185" s="223" t="s">
        <v>170</v>
      </c>
      <c r="AU185" s="223" t="s">
        <v>86</v>
      </c>
      <c r="AY185" s="16" t="s">
        <v>121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84</v>
      </c>
      <c r="BK185" s="224">
        <f>ROUND(I185*H185,2)</f>
        <v>0</v>
      </c>
      <c r="BL185" s="16" t="s">
        <v>127</v>
      </c>
      <c r="BM185" s="223" t="s">
        <v>295</v>
      </c>
    </row>
    <row r="186" s="2" customFormat="1" ht="24.15" customHeight="1">
      <c r="A186" s="37"/>
      <c r="B186" s="38"/>
      <c r="C186" s="252" t="s">
        <v>296</v>
      </c>
      <c r="D186" s="252" t="s">
        <v>170</v>
      </c>
      <c r="E186" s="253" t="s">
        <v>297</v>
      </c>
      <c r="F186" s="254" t="s">
        <v>298</v>
      </c>
      <c r="G186" s="255" t="s">
        <v>239</v>
      </c>
      <c r="H186" s="256">
        <v>1</v>
      </c>
      <c r="I186" s="257"/>
      <c r="J186" s="258">
        <f>ROUND(I186*H186,2)</f>
        <v>0</v>
      </c>
      <c r="K186" s="259"/>
      <c r="L186" s="260"/>
      <c r="M186" s="261" t="s">
        <v>1</v>
      </c>
      <c r="N186" s="262" t="s">
        <v>44</v>
      </c>
      <c r="O186" s="90"/>
      <c r="P186" s="221">
        <f>O186*H186</f>
        <v>0</v>
      </c>
      <c r="Q186" s="221">
        <v>0.0060000000000000001</v>
      </c>
      <c r="R186" s="221">
        <f>Q186*H186</f>
        <v>0.0060000000000000001</v>
      </c>
      <c r="S186" s="221">
        <v>0</v>
      </c>
      <c r="T186" s="22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3" t="s">
        <v>161</v>
      </c>
      <c r="AT186" s="223" t="s">
        <v>170</v>
      </c>
      <c r="AU186" s="223" t="s">
        <v>86</v>
      </c>
      <c r="AY186" s="16" t="s">
        <v>121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6" t="s">
        <v>84</v>
      </c>
      <c r="BK186" s="224">
        <f>ROUND(I186*H186,2)</f>
        <v>0</v>
      </c>
      <c r="BL186" s="16" t="s">
        <v>127</v>
      </c>
      <c r="BM186" s="223" t="s">
        <v>299</v>
      </c>
    </row>
    <row r="187" s="2" customFormat="1" ht="33" customHeight="1">
      <c r="A187" s="37"/>
      <c r="B187" s="38"/>
      <c r="C187" s="211" t="s">
        <v>300</v>
      </c>
      <c r="D187" s="211" t="s">
        <v>123</v>
      </c>
      <c r="E187" s="212" t="s">
        <v>301</v>
      </c>
      <c r="F187" s="213" t="s">
        <v>302</v>
      </c>
      <c r="G187" s="214" t="s">
        <v>239</v>
      </c>
      <c r="H187" s="215">
        <v>1</v>
      </c>
      <c r="I187" s="216"/>
      <c r="J187" s="217">
        <f>ROUND(I187*H187,2)</f>
        <v>0</v>
      </c>
      <c r="K187" s="218"/>
      <c r="L187" s="43"/>
      <c r="M187" s="219" t="s">
        <v>1</v>
      </c>
      <c r="N187" s="220" t="s">
        <v>44</v>
      </c>
      <c r="O187" s="90"/>
      <c r="P187" s="221">
        <f>O187*H187</f>
        <v>0</v>
      </c>
      <c r="Q187" s="221">
        <v>0.31108000000000002</v>
      </c>
      <c r="R187" s="221">
        <f>Q187*H187</f>
        <v>0.31108000000000002</v>
      </c>
      <c r="S187" s="221">
        <v>0</v>
      </c>
      <c r="T187" s="22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3" t="s">
        <v>127</v>
      </c>
      <c r="AT187" s="223" t="s">
        <v>123</v>
      </c>
      <c r="AU187" s="223" t="s">
        <v>86</v>
      </c>
      <c r="AY187" s="16" t="s">
        <v>121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6" t="s">
        <v>84</v>
      </c>
      <c r="BK187" s="224">
        <f>ROUND(I187*H187,2)</f>
        <v>0</v>
      </c>
      <c r="BL187" s="16" t="s">
        <v>127</v>
      </c>
      <c r="BM187" s="223" t="s">
        <v>303</v>
      </c>
    </row>
    <row r="188" s="12" customFormat="1" ht="22.8" customHeight="1">
      <c r="A188" s="12"/>
      <c r="B188" s="195"/>
      <c r="C188" s="196"/>
      <c r="D188" s="197" t="s">
        <v>78</v>
      </c>
      <c r="E188" s="209" t="s">
        <v>169</v>
      </c>
      <c r="F188" s="209" t="s">
        <v>304</v>
      </c>
      <c r="G188" s="196"/>
      <c r="H188" s="196"/>
      <c r="I188" s="199"/>
      <c r="J188" s="210">
        <f>BK188</f>
        <v>0</v>
      </c>
      <c r="K188" s="196"/>
      <c r="L188" s="201"/>
      <c r="M188" s="202"/>
      <c r="N188" s="203"/>
      <c r="O188" s="203"/>
      <c r="P188" s="204">
        <f>SUM(P189:P198)</f>
        <v>0</v>
      </c>
      <c r="Q188" s="203"/>
      <c r="R188" s="204">
        <f>SUM(R189:R198)</f>
        <v>52.635265270000012</v>
      </c>
      <c r="S188" s="203"/>
      <c r="T188" s="205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6" t="s">
        <v>84</v>
      </c>
      <c r="AT188" s="207" t="s">
        <v>78</v>
      </c>
      <c r="AU188" s="207" t="s">
        <v>84</v>
      </c>
      <c r="AY188" s="206" t="s">
        <v>121</v>
      </c>
      <c r="BK188" s="208">
        <f>SUM(BK189:BK198)</f>
        <v>0</v>
      </c>
    </row>
    <row r="189" s="2" customFormat="1" ht="33" customHeight="1">
      <c r="A189" s="37"/>
      <c r="B189" s="38"/>
      <c r="C189" s="211" t="s">
        <v>305</v>
      </c>
      <c r="D189" s="211" t="s">
        <v>123</v>
      </c>
      <c r="E189" s="212" t="s">
        <v>306</v>
      </c>
      <c r="F189" s="213" t="s">
        <v>307</v>
      </c>
      <c r="G189" s="214" t="s">
        <v>197</v>
      </c>
      <c r="H189" s="215">
        <v>184.80000000000001</v>
      </c>
      <c r="I189" s="216"/>
      <c r="J189" s="217">
        <f>ROUND(I189*H189,2)</f>
        <v>0</v>
      </c>
      <c r="K189" s="218"/>
      <c r="L189" s="43"/>
      <c r="M189" s="219" t="s">
        <v>1</v>
      </c>
      <c r="N189" s="220" t="s">
        <v>44</v>
      </c>
      <c r="O189" s="90"/>
      <c r="P189" s="221">
        <f>O189*H189</f>
        <v>0</v>
      </c>
      <c r="Q189" s="221">
        <v>0.14041960000000001</v>
      </c>
      <c r="R189" s="221">
        <f>Q189*H189</f>
        <v>25.949542080000004</v>
      </c>
      <c r="S189" s="221">
        <v>0</v>
      </c>
      <c r="T189" s="22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127</v>
      </c>
      <c r="AT189" s="223" t="s">
        <v>123</v>
      </c>
      <c r="AU189" s="223" t="s">
        <v>86</v>
      </c>
      <c r="AY189" s="16" t="s">
        <v>121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84</v>
      </c>
      <c r="BK189" s="224">
        <f>ROUND(I189*H189,2)</f>
        <v>0</v>
      </c>
      <c r="BL189" s="16" t="s">
        <v>127</v>
      </c>
      <c r="BM189" s="223" t="s">
        <v>308</v>
      </c>
    </row>
    <row r="190" s="13" customFormat="1">
      <c r="A190" s="13"/>
      <c r="B190" s="225"/>
      <c r="C190" s="226"/>
      <c r="D190" s="227" t="s">
        <v>129</v>
      </c>
      <c r="E190" s="228" t="s">
        <v>1</v>
      </c>
      <c r="F190" s="229" t="s">
        <v>309</v>
      </c>
      <c r="G190" s="226"/>
      <c r="H190" s="230">
        <v>184.80000000000001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129</v>
      </c>
      <c r="AU190" s="236" t="s">
        <v>86</v>
      </c>
      <c r="AV190" s="13" t="s">
        <v>86</v>
      </c>
      <c r="AW190" s="13" t="s">
        <v>34</v>
      </c>
      <c r="AX190" s="13" t="s">
        <v>84</v>
      </c>
      <c r="AY190" s="236" t="s">
        <v>121</v>
      </c>
    </row>
    <row r="191" s="2" customFormat="1" ht="16.5" customHeight="1">
      <c r="A191" s="37"/>
      <c r="B191" s="38"/>
      <c r="C191" s="252" t="s">
        <v>310</v>
      </c>
      <c r="D191" s="252" t="s">
        <v>170</v>
      </c>
      <c r="E191" s="253" t="s">
        <v>311</v>
      </c>
      <c r="F191" s="254" t="s">
        <v>312</v>
      </c>
      <c r="G191" s="255" t="s">
        <v>197</v>
      </c>
      <c r="H191" s="256">
        <v>188.49600000000001</v>
      </c>
      <c r="I191" s="257"/>
      <c r="J191" s="258">
        <f>ROUND(I191*H191,2)</f>
        <v>0</v>
      </c>
      <c r="K191" s="259"/>
      <c r="L191" s="260"/>
      <c r="M191" s="261" t="s">
        <v>1</v>
      </c>
      <c r="N191" s="262" t="s">
        <v>44</v>
      </c>
      <c r="O191" s="90"/>
      <c r="P191" s="221">
        <f>O191*H191</f>
        <v>0</v>
      </c>
      <c r="Q191" s="221">
        <v>0.045999999999999999</v>
      </c>
      <c r="R191" s="221">
        <f>Q191*H191</f>
        <v>8.6708160000000003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161</v>
      </c>
      <c r="AT191" s="223" t="s">
        <v>170</v>
      </c>
      <c r="AU191" s="223" t="s">
        <v>86</v>
      </c>
      <c r="AY191" s="16" t="s">
        <v>121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84</v>
      </c>
      <c r="BK191" s="224">
        <f>ROUND(I191*H191,2)</f>
        <v>0</v>
      </c>
      <c r="BL191" s="16" t="s">
        <v>127</v>
      </c>
      <c r="BM191" s="223" t="s">
        <v>313</v>
      </c>
    </row>
    <row r="192" s="13" customFormat="1">
      <c r="A192" s="13"/>
      <c r="B192" s="225"/>
      <c r="C192" s="226"/>
      <c r="D192" s="227" t="s">
        <v>129</v>
      </c>
      <c r="E192" s="226"/>
      <c r="F192" s="229" t="s">
        <v>314</v>
      </c>
      <c r="G192" s="226"/>
      <c r="H192" s="230">
        <v>188.49600000000001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129</v>
      </c>
      <c r="AU192" s="236" t="s">
        <v>86</v>
      </c>
      <c r="AV192" s="13" t="s">
        <v>86</v>
      </c>
      <c r="AW192" s="13" t="s">
        <v>4</v>
      </c>
      <c r="AX192" s="13" t="s">
        <v>84</v>
      </c>
      <c r="AY192" s="236" t="s">
        <v>121</v>
      </c>
    </row>
    <row r="193" s="2" customFormat="1" ht="24.15" customHeight="1">
      <c r="A193" s="37"/>
      <c r="B193" s="38"/>
      <c r="C193" s="211" t="s">
        <v>315</v>
      </c>
      <c r="D193" s="211" t="s">
        <v>123</v>
      </c>
      <c r="E193" s="212" t="s">
        <v>316</v>
      </c>
      <c r="F193" s="213" t="s">
        <v>317</v>
      </c>
      <c r="G193" s="214" t="s">
        <v>197</v>
      </c>
      <c r="H193" s="215">
        <v>74</v>
      </c>
      <c r="I193" s="216"/>
      <c r="J193" s="217">
        <f>ROUND(I193*H193,2)</f>
        <v>0</v>
      </c>
      <c r="K193" s="218"/>
      <c r="L193" s="43"/>
      <c r="M193" s="219" t="s">
        <v>1</v>
      </c>
      <c r="N193" s="220" t="s">
        <v>44</v>
      </c>
      <c r="O193" s="90"/>
      <c r="P193" s="221">
        <f>O193*H193</f>
        <v>0</v>
      </c>
      <c r="Q193" s="221">
        <v>0.10094599999999999</v>
      </c>
      <c r="R193" s="221">
        <f>Q193*H193</f>
        <v>7.4700039999999994</v>
      </c>
      <c r="S193" s="221">
        <v>0</v>
      </c>
      <c r="T193" s="22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3" t="s">
        <v>127</v>
      </c>
      <c r="AT193" s="223" t="s">
        <v>123</v>
      </c>
      <c r="AU193" s="223" t="s">
        <v>86</v>
      </c>
      <c r="AY193" s="16" t="s">
        <v>121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6" t="s">
        <v>84</v>
      </c>
      <c r="BK193" s="224">
        <f>ROUND(I193*H193,2)</f>
        <v>0</v>
      </c>
      <c r="BL193" s="16" t="s">
        <v>127</v>
      </c>
      <c r="BM193" s="223" t="s">
        <v>318</v>
      </c>
    </row>
    <row r="194" s="2" customFormat="1" ht="21.75" customHeight="1">
      <c r="A194" s="37"/>
      <c r="B194" s="38"/>
      <c r="C194" s="252" t="s">
        <v>319</v>
      </c>
      <c r="D194" s="252" t="s">
        <v>170</v>
      </c>
      <c r="E194" s="253" t="s">
        <v>320</v>
      </c>
      <c r="F194" s="254" t="s">
        <v>321</v>
      </c>
      <c r="G194" s="255" t="s">
        <v>197</v>
      </c>
      <c r="H194" s="256">
        <v>75.480000000000004</v>
      </c>
      <c r="I194" s="257"/>
      <c r="J194" s="258">
        <f>ROUND(I194*H194,2)</f>
        <v>0</v>
      </c>
      <c r="K194" s="259"/>
      <c r="L194" s="260"/>
      <c r="M194" s="261" t="s">
        <v>1</v>
      </c>
      <c r="N194" s="262" t="s">
        <v>44</v>
      </c>
      <c r="O194" s="90"/>
      <c r="P194" s="221">
        <f>O194*H194</f>
        <v>0</v>
      </c>
      <c r="Q194" s="221">
        <v>0.042999999999999997</v>
      </c>
      <c r="R194" s="221">
        <f>Q194*H194</f>
        <v>3.2456399999999999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161</v>
      </c>
      <c r="AT194" s="223" t="s">
        <v>170</v>
      </c>
      <c r="AU194" s="223" t="s">
        <v>86</v>
      </c>
      <c r="AY194" s="16" t="s">
        <v>121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84</v>
      </c>
      <c r="BK194" s="224">
        <f>ROUND(I194*H194,2)</f>
        <v>0</v>
      </c>
      <c r="BL194" s="16" t="s">
        <v>127</v>
      </c>
      <c r="BM194" s="223" t="s">
        <v>322</v>
      </c>
    </row>
    <row r="195" s="13" customFormat="1">
      <c r="A195" s="13"/>
      <c r="B195" s="225"/>
      <c r="C195" s="226"/>
      <c r="D195" s="227" t="s">
        <v>129</v>
      </c>
      <c r="E195" s="226"/>
      <c r="F195" s="229" t="s">
        <v>323</v>
      </c>
      <c r="G195" s="226"/>
      <c r="H195" s="230">
        <v>75.480000000000004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129</v>
      </c>
      <c r="AU195" s="236" t="s">
        <v>86</v>
      </c>
      <c r="AV195" s="13" t="s">
        <v>86</v>
      </c>
      <c r="AW195" s="13" t="s">
        <v>4</v>
      </c>
      <c r="AX195" s="13" t="s">
        <v>84</v>
      </c>
      <c r="AY195" s="236" t="s">
        <v>121</v>
      </c>
    </row>
    <row r="196" s="2" customFormat="1" ht="24.15" customHeight="1">
      <c r="A196" s="37"/>
      <c r="B196" s="38"/>
      <c r="C196" s="211" t="s">
        <v>324</v>
      </c>
      <c r="D196" s="211" t="s">
        <v>123</v>
      </c>
      <c r="E196" s="212" t="s">
        <v>325</v>
      </c>
      <c r="F196" s="213" t="s">
        <v>326</v>
      </c>
      <c r="G196" s="214" t="s">
        <v>133</v>
      </c>
      <c r="H196" s="215">
        <v>3.2349999999999999</v>
      </c>
      <c r="I196" s="216"/>
      <c r="J196" s="217">
        <f>ROUND(I196*H196,2)</f>
        <v>0</v>
      </c>
      <c r="K196" s="218"/>
      <c r="L196" s="43"/>
      <c r="M196" s="219" t="s">
        <v>1</v>
      </c>
      <c r="N196" s="220" t="s">
        <v>44</v>
      </c>
      <c r="O196" s="90"/>
      <c r="P196" s="221">
        <f>O196*H196</f>
        <v>0</v>
      </c>
      <c r="Q196" s="221">
        <v>2.2563399999999998</v>
      </c>
      <c r="R196" s="221">
        <f>Q196*H196</f>
        <v>7.2992598999999991</v>
      </c>
      <c r="S196" s="221">
        <v>0</v>
      </c>
      <c r="T196" s="22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127</v>
      </c>
      <c r="AT196" s="223" t="s">
        <v>123</v>
      </c>
      <c r="AU196" s="223" t="s">
        <v>86</v>
      </c>
      <c r="AY196" s="16" t="s">
        <v>121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84</v>
      </c>
      <c r="BK196" s="224">
        <f>ROUND(I196*H196,2)</f>
        <v>0</v>
      </c>
      <c r="BL196" s="16" t="s">
        <v>127</v>
      </c>
      <c r="BM196" s="223" t="s">
        <v>327</v>
      </c>
    </row>
    <row r="197" s="13" customFormat="1">
      <c r="A197" s="13"/>
      <c r="B197" s="225"/>
      <c r="C197" s="226"/>
      <c r="D197" s="227" t="s">
        <v>129</v>
      </c>
      <c r="E197" s="228" t="s">
        <v>1</v>
      </c>
      <c r="F197" s="229" t="s">
        <v>328</v>
      </c>
      <c r="G197" s="226"/>
      <c r="H197" s="230">
        <v>3.2349999999999999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129</v>
      </c>
      <c r="AU197" s="236" t="s">
        <v>86</v>
      </c>
      <c r="AV197" s="13" t="s">
        <v>86</v>
      </c>
      <c r="AW197" s="13" t="s">
        <v>34</v>
      </c>
      <c r="AX197" s="13" t="s">
        <v>84</v>
      </c>
      <c r="AY197" s="236" t="s">
        <v>121</v>
      </c>
    </row>
    <row r="198" s="2" customFormat="1" ht="24.15" customHeight="1">
      <c r="A198" s="37"/>
      <c r="B198" s="38"/>
      <c r="C198" s="211" t="s">
        <v>329</v>
      </c>
      <c r="D198" s="211" t="s">
        <v>123</v>
      </c>
      <c r="E198" s="212" t="s">
        <v>330</v>
      </c>
      <c r="F198" s="213" t="s">
        <v>331</v>
      </c>
      <c r="G198" s="214" t="s">
        <v>197</v>
      </c>
      <c r="H198" s="215">
        <v>2</v>
      </c>
      <c r="I198" s="216"/>
      <c r="J198" s="217">
        <f>ROUND(I198*H198,2)</f>
        <v>0</v>
      </c>
      <c r="K198" s="218"/>
      <c r="L198" s="43"/>
      <c r="M198" s="219" t="s">
        <v>1</v>
      </c>
      <c r="N198" s="220" t="s">
        <v>44</v>
      </c>
      <c r="O198" s="90"/>
      <c r="P198" s="221">
        <f>O198*H198</f>
        <v>0</v>
      </c>
      <c r="Q198" s="221">
        <v>1.6449999999999999E-06</v>
      </c>
      <c r="R198" s="221">
        <f>Q198*H198</f>
        <v>3.2899999999999998E-06</v>
      </c>
      <c r="S198" s="221">
        <v>0</v>
      </c>
      <c r="T198" s="22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3" t="s">
        <v>127</v>
      </c>
      <c r="AT198" s="223" t="s">
        <v>123</v>
      </c>
      <c r="AU198" s="223" t="s">
        <v>86</v>
      </c>
      <c r="AY198" s="16" t="s">
        <v>121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84</v>
      </c>
      <c r="BK198" s="224">
        <f>ROUND(I198*H198,2)</f>
        <v>0</v>
      </c>
      <c r="BL198" s="16" t="s">
        <v>127</v>
      </c>
      <c r="BM198" s="223" t="s">
        <v>332</v>
      </c>
    </row>
    <row r="199" s="12" customFormat="1" ht="22.8" customHeight="1">
      <c r="A199" s="12"/>
      <c r="B199" s="195"/>
      <c r="C199" s="196"/>
      <c r="D199" s="197" t="s">
        <v>78</v>
      </c>
      <c r="E199" s="209" t="s">
        <v>333</v>
      </c>
      <c r="F199" s="209" t="s">
        <v>334</v>
      </c>
      <c r="G199" s="196"/>
      <c r="H199" s="196"/>
      <c r="I199" s="199"/>
      <c r="J199" s="210">
        <f>BK199</f>
        <v>0</v>
      </c>
      <c r="K199" s="196"/>
      <c r="L199" s="201"/>
      <c r="M199" s="202"/>
      <c r="N199" s="203"/>
      <c r="O199" s="203"/>
      <c r="P199" s="204">
        <f>SUM(P200:P209)</f>
        <v>0</v>
      </c>
      <c r="Q199" s="203"/>
      <c r="R199" s="204">
        <f>SUM(R200:R209)</f>
        <v>0</v>
      </c>
      <c r="S199" s="203"/>
      <c r="T199" s="205">
        <f>SUM(T200:T209)</f>
        <v>0.36899999999999999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6" t="s">
        <v>84</v>
      </c>
      <c r="AT199" s="207" t="s">
        <v>78</v>
      </c>
      <c r="AU199" s="207" t="s">
        <v>84</v>
      </c>
      <c r="AY199" s="206" t="s">
        <v>121</v>
      </c>
      <c r="BK199" s="208">
        <f>SUM(BK200:BK209)</f>
        <v>0</v>
      </c>
    </row>
    <row r="200" s="2" customFormat="1" ht="16.5" customHeight="1">
      <c r="A200" s="37"/>
      <c r="B200" s="38"/>
      <c r="C200" s="211" t="s">
        <v>335</v>
      </c>
      <c r="D200" s="211" t="s">
        <v>123</v>
      </c>
      <c r="E200" s="212" t="s">
        <v>336</v>
      </c>
      <c r="F200" s="213" t="s">
        <v>337</v>
      </c>
      <c r="G200" s="214" t="s">
        <v>197</v>
      </c>
      <c r="H200" s="215">
        <v>1.8</v>
      </c>
      <c r="I200" s="216"/>
      <c r="J200" s="217">
        <f>ROUND(I200*H200,2)</f>
        <v>0</v>
      </c>
      <c r="K200" s="218"/>
      <c r="L200" s="43"/>
      <c r="M200" s="219" t="s">
        <v>1</v>
      </c>
      <c r="N200" s="220" t="s">
        <v>44</v>
      </c>
      <c r="O200" s="90"/>
      <c r="P200" s="221">
        <f>O200*H200</f>
        <v>0</v>
      </c>
      <c r="Q200" s="221">
        <v>0</v>
      </c>
      <c r="R200" s="221">
        <f>Q200*H200</f>
        <v>0</v>
      </c>
      <c r="S200" s="221">
        <v>0.20499999999999999</v>
      </c>
      <c r="T200" s="222">
        <f>S200*H200</f>
        <v>0.36899999999999999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3" t="s">
        <v>127</v>
      </c>
      <c r="AT200" s="223" t="s">
        <v>123</v>
      </c>
      <c r="AU200" s="223" t="s">
        <v>86</v>
      </c>
      <c r="AY200" s="16" t="s">
        <v>121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6" t="s">
        <v>84</v>
      </c>
      <c r="BK200" s="224">
        <f>ROUND(I200*H200,2)</f>
        <v>0</v>
      </c>
      <c r="BL200" s="16" t="s">
        <v>127</v>
      </c>
      <c r="BM200" s="223" t="s">
        <v>338</v>
      </c>
    </row>
    <row r="201" s="2" customFormat="1" ht="21.75" customHeight="1">
      <c r="A201" s="37"/>
      <c r="B201" s="38"/>
      <c r="C201" s="211" t="s">
        <v>339</v>
      </c>
      <c r="D201" s="211" t="s">
        <v>123</v>
      </c>
      <c r="E201" s="212" t="s">
        <v>340</v>
      </c>
      <c r="F201" s="213" t="s">
        <v>341</v>
      </c>
      <c r="G201" s="214" t="s">
        <v>173</v>
      </c>
      <c r="H201" s="215">
        <v>23.556000000000001</v>
      </c>
      <c r="I201" s="216"/>
      <c r="J201" s="217">
        <f>ROUND(I201*H201,2)</f>
        <v>0</v>
      </c>
      <c r="K201" s="218"/>
      <c r="L201" s="43"/>
      <c r="M201" s="219" t="s">
        <v>1</v>
      </c>
      <c r="N201" s="220" t="s">
        <v>44</v>
      </c>
      <c r="O201" s="90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3" t="s">
        <v>127</v>
      </c>
      <c r="AT201" s="223" t="s">
        <v>123</v>
      </c>
      <c r="AU201" s="223" t="s">
        <v>86</v>
      </c>
      <c r="AY201" s="16" t="s">
        <v>121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6" t="s">
        <v>84</v>
      </c>
      <c r="BK201" s="224">
        <f>ROUND(I201*H201,2)</f>
        <v>0</v>
      </c>
      <c r="BL201" s="16" t="s">
        <v>127</v>
      </c>
      <c r="BM201" s="223" t="s">
        <v>342</v>
      </c>
    </row>
    <row r="202" s="13" customFormat="1">
      <c r="A202" s="13"/>
      <c r="B202" s="225"/>
      <c r="C202" s="226"/>
      <c r="D202" s="227" t="s">
        <v>129</v>
      </c>
      <c r="E202" s="228" t="s">
        <v>1</v>
      </c>
      <c r="F202" s="229" t="s">
        <v>343</v>
      </c>
      <c r="G202" s="226"/>
      <c r="H202" s="230">
        <v>23.556000000000001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129</v>
      </c>
      <c r="AU202" s="236" t="s">
        <v>86</v>
      </c>
      <c r="AV202" s="13" t="s">
        <v>86</v>
      </c>
      <c r="AW202" s="13" t="s">
        <v>34</v>
      </c>
      <c r="AX202" s="13" t="s">
        <v>84</v>
      </c>
      <c r="AY202" s="236" t="s">
        <v>121</v>
      </c>
    </row>
    <row r="203" s="2" customFormat="1" ht="24.15" customHeight="1">
      <c r="A203" s="37"/>
      <c r="B203" s="38"/>
      <c r="C203" s="211" t="s">
        <v>344</v>
      </c>
      <c r="D203" s="211" t="s">
        <v>123</v>
      </c>
      <c r="E203" s="212" t="s">
        <v>345</v>
      </c>
      <c r="F203" s="213" t="s">
        <v>346</v>
      </c>
      <c r="G203" s="214" t="s">
        <v>173</v>
      </c>
      <c r="H203" s="215">
        <v>70.668000000000006</v>
      </c>
      <c r="I203" s="216"/>
      <c r="J203" s="217">
        <f>ROUND(I203*H203,2)</f>
        <v>0</v>
      </c>
      <c r="K203" s="218"/>
      <c r="L203" s="43"/>
      <c r="M203" s="219" t="s">
        <v>1</v>
      </c>
      <c r="N203" s="220" t="s">
        <v>44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127</v>
      </c>
      <c r="AT203" s="223" t="s">
        <v>123</v>
      </c>
      <c r="AU203" s="223" t="s">
        <v>86</v>
      </c>
      <c r="AY203" s="16" t="s">
        <v>121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84</v>
      </c>
      <c r="BK203" s="224">
        <f>ROUND(I203*H203,2)</f>
        <v>0</v>
      </c>
      <c r="BL203" s="16" t="s">
        <v>127</v>
      </c>
      <c r="BM203" s="223" t="s">
        <v>347</v>
      </c>
    </row>
    <row r="204" s="13" customFormat="1">
      <c r="A204" s="13"/>
      <c r="B204" s="225"/>
      <c r="C204" s="226"/>
      <c r="D204" s="227" t="s">
        <v>129</v>
      </c>
      <c r="E204" s="226"/>
      <c r="F204" s="229" t="s">
        <v>348</v>
      </c>
      <c r="G204" s="226"/>
      <c r="H204" s="230">
        <v>70.668000000000006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129</v>
      </c>
      <c r="AU204" s="236" t="s">
        <v>86</v>
      </c>
      <c r="AV204" s="13" t="s">
        <v>86</v>
      </c>
      <c r="AW204" s="13" t="s">
        <v>4</v>
      </c>
      <c r="AX204" s="13" t="s">
        <v>84</v>
      </c>
      <c r="AY204" s="236" t="s">
        <v>121</v>
      </c>
    </row>
    <row r="205" s="2" customFormat="1" ht="24.15" customHeight="1">
      <c r="A205" s="37"/>
      <c r="B205" s="38"/>
      <c r="C205" s="211" t="s">
        <v>349</v>
      </c>
      <c r="D205" s="211" t="s">
        <v>123</v>
      </c>
      <c r="E205" s="212" t="s">
        <v>350</v>
      </c>
      <c r="F205" s="213" t="s">
        <v>351</v>
      </c>
      <c r="G205" s="214" t="s">
        <v>173</v>
      </c>
      <c r="H205" s="215">
        <v>23.556000000000001</v>
      </c>
      <c r="I205" s="216"/>
      <c r="J205" s="217">
        <f>ROUND(I205*H205,2)</f>
        <v>0</v>
      </c>
      <c r="K205" s="218"/>
      <c r="L205" s="43"/>
      <c r="M205" s="219" t="s">
        <v>1</v>
      </c>
      <c r="N205" s="220" t="s">
        <v>44</v>
      </c>
      <c r="O205" s="90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3" t="s">
        <v>127</v>
      </c>
      <c r="AT205" s="223" t="s">
        <v>123</v>
      </c>
      <c r="AU205" s="223" t="s">
        <v>86</v>
      </c>
      <c r="AY205" s="16" t="s">
        <v>121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6" t="s">
        <v>84</v>
      </c>
      <c r="BK205" s="224">
        <f>ROUND(I205*H205,2)</f>
        <v>0</v>
      </c>
      <c r="BL205" s="16" t="s">
        <v>127</v>
      </c>
      <c r="BM205" s="223" t="s">
        <v>352</v>
      </c>
    </row>
    <row r="206" s="2" customFormat="1" ht="37.8" customHeight="1">
      <c r="A206" s="37"/>
      <c r="B206" s="38"/>
      <c r="C206" s="211" t="s">
        <v>353</v>
      </c>
      <c r="D206" s="211" t="s">
        <v>123</v>
      </c>
      <c r="E206" s="212" t="s">
        <v>354</v>
      </c>
      <c r="F206" s="213" t="s">
        <v>355</v>
      </c>
      <c r="G206" s="214" t="s">
        <v>173</v>
      </c>
      <c r="H206" s="215">
        <v>0.36899999999999999</v>
      </c>
      <c r="I206" s="216"/>
      <c r="J206" s="217">
        <f>ROUND(I206*H206,2)</f>
        <v>0</v>
      </c>
      <c r="K206" s="218"/>
      <c r="L206" s="43"/>
      <c r="M206" s="219" t="s">
        <v>1</v>
      </c>
      <c r="N206" s="220" t="s">
        <v>44</v>
      </c>
      <c r="O206" s="90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3" t="s">
        <v>127</v>
      </c>
      <c r="AT206" s="223" t="s">
        <v>123</v>
      </c>
      <c r="AU206" s="223" t="s">
        <v>86</v>
      </c>
      <c r="AY206" s="16" t="s">
        <v>121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6" t="s">
        <v>84</v>
      </c>
      <c r="BK206" s="224">
        <f>ROUND(I206*H206,2)</f>
        <v>0</v>
      </c>
      <c r="BL206" s="16" t="s">
        <v>127</v>
      </c>
      <c r="BM206" s="223" t="s">
        <v>356</v>
      </c>
    </row>
    <row r="207" s="2" customFormat="1" ht="44.25" customHeight="1">
      <c r="A207" s="37"/>
      <c r="B207" s="38"/>
      <c r="C207" s="211" t="s">
        <v>357</v>
      </c>
      <c r="D207" s="211" t="s">
        <v>123</v>
      </c>
      <c r="E207" s="212" t="s">
        <v>358</v>
      </c>
      <c r="F207" s="213" t="s">
        <v>359</v>
      </c>
      <c r="G207" s="214" t="s">
        <v>173</v>
      </c>
      <c r="H207" s="215">
        <v>23.187000000000001</v>
      </c>
      <c r="I207" s="216"/>
      <c r="J207" s="217">
        <f>ROUND(I207*H207,2)</f>
        <v>0</v>
      </c>
      <c r="K207" s="218"/>
      <c r="L207" s="43"/>
      <c r="M207" s="219" t="s">
        <v>1</v>
      </c>
      <c r="N207" s="220" t="s">
        <v>44</v>
      </c>
      <c r="O207" s="90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3" t="s">
        <v>127</v>
      </c>
      <c r="AT207" s="223" t="s">
        <v>123</v>
      </c>
      <c r="AU207" s="223" t="s">
        <v>86</v>
      </c>
      <c r="AY207" s="16" t="s">
        <v>121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6" t="s">
        <v>84</v>
      </c>
      <c r="BK207" s="224">
        <f>ROUND(I207*H207,2)</f>
        <v>0</v>
      </c>
      <c r="BL207" s="16" t="s">
        <v>127</v>
      </c>
      <c r="BM207" s="223" t="s">
        <v>360</v>
      </c>
    </row>
    <row r="208" s="2" customFormat="1" ht="44.25" customHeight="1">
      <c r="A208" s="37"/>
      <c r="B208" s="38"/>
      <c r="C208" s="211" t="s">
        <v>361</v>
      </c>
      <c r="D208" s="211" t="s">
        <v>123</v>
      </c>
      <c r="E208" s="212" t="s">
        <v>362</v>
      </c>
      <c r="F208" s="213" t="s">
        <v>363</v>
      </c>
      <c r="G208" s="214" t="s">
        <v>173</v>
      </c>
      <c r="H208" s="215">
        <v>121.348</v>
      </c>
      <c r="I208" s="216"/>
      <c r="J208" s="217">
        <f>ROUND(I208*H208,2)</f>
        <v>0</v>
      </c>
      <c r="K208" s="218"/>
      <c r="L208" s="43"/>
      <c r="M208" s="219" t="s">
        <v>1</v>
      </c>
      <c r="N208" s="220" t="s">
        <v>44</v>
      </c>
      <c r="O208" s="90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3" t="s">
        <v>127</v>
      </c>
      <c r="AT208" s="223" t="s">
        <v>123</v>
      </c>
      <c r="AU208" s="223" t="s">
        <v>86</v>
      </c>
      <c r="AY208" s="16" t="s">
        <v>121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6" t="s">
        <v>84</v>
      </c>
      <c r="BK208" s="224">
        <f>ROUND(I208*H208,2)</f>
        <v>0</v>
      </c>
      <c r="BL208" s="16" t="s">
        <v>127</v>
      </c>
      <c r="BM208" s="223" t="s">
        <v>364</v>
      </c>
    </row>
    <row r="209" s="13" customFormat="1">
      <c r="A209" s="13"/>
      <c r="B209" s="225"/>
      <c r="C209" s="226"/>
      <c r="D209" s="227" t="s">
        <v>129</v>
      </c>
      <c r="E209" s="228" t="s">
        <v>1</v>
      </c>
      <c r="F209" s="229" t="s">
        <v>365</v>
      </c>
      <c r="G209" s="226"/>
      <c r="H209" s="230">
        <v>121.348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129</v>
      </c>
      <c r="AU209" s="236" t="s">
        <v>86</v>
      </c>
      <c r="AV209" s="13" t="s">
        <v>86</v>
      </c>
      <c r="AW209" s="13" t="s">
        <v>34</v>
      </c>
      <c r="AX209" s="13" t="s">
        <v>84</v>
      </c>
      <c r="AY209" s="236" t="s">
        <v>121</v>
      </c>
    </row>
    <row r="210" s="12" customFormat="1" ht="25.92" customHeight="1">
      <c r="A210" s="12"/>
      <c r="B210" s="195"/>
      <c r="C210" s="196"/>
      <c r="D210" s="197" t="s">
        <v>78</v>
      </c>
      <c r="E210" s="198" t="s">
        <v>366</v>
      </c>
      <c r="F210" s="198" t="s">
        <v>367</v>
      </c>
      <c r="G210" s="196"/>
      <c r="H210" s="196"/>
      <c r="I210" s="199"/>
      <c r="J210" s="200">
        <f>BK210</f>
        <v>0</v>
      </c>
      <c r="K210" s="196"/>
      <c r="L210" s="201"/>
      <c r="M210" s="202"/>
      <c r="N210" s="203"/>
      <c r="O210" s="203"/>
      <c r="P210" s="204">
        <f>P211</f>
        <v>0</v>
      </c>
      <c r="Q210" s="203"/>
      <c r="R210" s="204">
        <f>R211</f>
        <v>0.013690000000000001</v>
      </c>
      <c r="S210" s="203"/>
      <c r="T210" s="205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6" t="s">
        <v>86</v>
      </c>
      <c r="AT210" s="207" t="s">
        <v>78</v>
      </c>
      <c r="AU210" s="207" t="s">
        <v>79</v>
      </c>
      <c r="AY210" s="206" t="s">
        <v>121</v>
      </c>
      <c r="BK210" s="208">
        <f>BK211</f>
        <v>0</v>
      </c>
    </row>
    <row r="211" s="12" customFormat="1" ht="22.8" customHeight="1">
      <c r="A211" s="12"/>
      <c r="B211" s="195"/>
      <c r="C211" s="196"/>
      <c r="D211" s="197" t="s">
        <v>78</v>
      </c>
      <c r="E211" s="209" t="s">
        <v>368</v>
      </c>
      <c r="F211" s="209" t="s">
        <v>369</v>
      </c>
      <c r="G211" s="196"/>
      <c r="H211" s="196"/>
      <c r="I211" s="199"/>
      <c r="J211" s="210">
        <f>BK211</f>
        <v>0</v>
      </c>
      <c r="K211" s="196"/>
      <c r="L211" s="201"/>
      <c r="M211" s="202"/>
      <c r="N211" s="203"/>
      <c r="O211" s="203"/>
      <c r="P211" s="204">
        <f>SUM(P212:P215)</f>
        <v>0</v>
      </c>
      <c r="Q211" s="203"/>
      <c r="R211" s="204">
        <f>SUM(R212:R215)</f>
        <v>0.013690000000000001</v>
      </c>
      <c r="S211" s="203"/>
      <c r="T211" s="205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6" t="s">
        <v>86</v>
      </c>
      <c r="AT211" s="207" t="s">
        <v>78</v>
      </c>
      <c r="AU211" s="207" t="s">
        <v>84</v>
      </c>
      <c r="AY211" s="206" t="s">
        <v>121</v>
      </c>
      <c r="BK211" s="208">
        <f>SUM(BK212:BK215)</f>
        <v>0</v>
      </c>
    </row>
    <row r="212" s="2" customFormat="1" ht="24.15" customHeight="1">
      <c r="A212" s="37"/>
      <c r="B212" s="38"/>
      <c r="C212" s="211" t="s">
        <v>370</v>
      </c>
      <c r="D212" s="211" t="s">
        <v>123</v>
      </c>
      <c r="E212" s="212" t="s">
        <v>371</v>
      </c>
      <c r="F212" s="213" t="s">
        <v>372</v>
      </c>
      <c r="G212" s="214" t="s">
        <v>126</v>
      </c>
      <c r="H212" s="215">
        <v>37</v>
      </c>
      <c r="I212" s="216"/>
      <c r="J212" s="217">
        <f>ROUND(I212*H212,2)</f>
        <v>0</v>
      </c>
      <c r="K212" s="218"/>
      <c r="L212" s="43"/>
      <c r="M212" s="219" t="s">
        <v>1</v>
      </c>
      <c r="N212" s="220" t="s">
        <v>44</v>
      </c>
      <c r="O212" s="90"/>
      <c r="P212" s="221">
        <f>O212*H212</f>
        <v>0</v>
      </c>
      <c r="Q212" s="221">
        <v>4.0000000000000003E-05</v>
      </c>
      <c r="R212" s="221">
        <f>Q212*H212</f>
        <v>0.0014800000000000002</v>
      </c>
      <c r="S212" s="221">
        <v>0</v>
      </c>
      <c r="T212" s="22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3" t="s">
        <v>203</v>
      </c>
      <c r="AT212" s="223" t="s">
        <v>123</v>
      </c>
      <c r="AU212" s="223" t="s">
        <v>86</v>
      </c>
      <c r="AY212" s="16" t="s">
        <v>121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6" t="s">
        <v>84</v>
      </c>
      <c r="BK212" s="224">
        <f>ROUND(I212*H212,2)</f>
        <v>0</v>
      </c>
      <c r="BL212" s="16" t="s">
        <v>203</v>
      </c>
      <c r="BM212" s="223" t="s">
        <v>373</v>
      </c>
    </row>
    <row r="213" s="13" customFormat="1">
      <c r="A213" s="13"/>
      <c r="B213" s="225"/>
      <c r="C213" s="226"/>
      <c r="D213" s="227" t="s">
        <v>129</v>
      </c>
      <c r="E213" s="228" t="s">
        <v>1</v>
      </c>
      <c r="F213" s="229" t="s">
        <v>374</v>
      </c>
      <c r="G213" s="226"/>
      <c r="H213" s="230">
        <v>37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129</v>
      </c>
      <c r="AU213" s="236" t="s">
        <v>86</v>
      </c>
      <c r="AV213" s="13" t="s">
        <v>86</v>
      </c>
      <c r="AW213" s="13" t="s">
        <v>34</v>
      </c>
      <c r="AX213" s="13" t="s">
        <v>84</v>
      </c>
      <c r="AY213" s="236" t="s">
        <v>121</v>
      </c>
    </row>
    <row r="214" s="2" customFormat="1" ht="24.15" customHeight="1">
      <c r="A214" s="37"/>
      <c r="B214" s="38"/>
      <c r="C214" s="252" t="s">
        <v>375</v>
      </c>
      <c r="D214" s="252" t="s">
        <v>170</v>
      </c>
      <c r="E214" s="253" t="s">
        <v>376</v>
      </c>
      <c r="F214" s="254" t="s">
        <v>377</v>
      </c>
      <c r="G214" s="255" t="s">
        <v>126</v>
      </c>
      <c r="H214" s="256">
        <v>40.700000000000003</v>
      </c>
      <c r="I214" s="257"/>
      <c r="J214" s="258">
        <f>ROUND(I214*H214,2)</f>
        <v>0</v>
      </c>
      <c r="K214" s="259"/>
      <c r="L214" s="260"/>
      <c r="M214" s="261" t="s">
        <v>1</v>
      </c>
      <c r="N214" s="262" t="s">
        <v>44</v>
      </c>
      <c r="O214" s="90"/>
      <c r="P214" s="221">
        <f>O214*H214</f>
        <v>0</v>
      </c>
      <c r="Q214" s="221">
        <v>0.00029999999999999997</v>
      </c>
      <c r="R214" s="221">
        <f>Q214*H214</f>
        <v>0.01221</v>
      </c>
      <c r="S214" s="221">
        <v>0</v>
      </c>
      <c r="T214" s="22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3" t="s">
        <v>276</v>
      </c>
      <c r="AT214" s="223" t="s">
        <v>170</v>
      </c>
      <c r="AU214" s="223" t="s">
        <v>86</v>
      </c>
      <c r="AY214" s="16" t="s">
        <v>121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6" t="s">
        <v>84</v>
      </c>
      <c r="BK214" s="224">
        <f>ROUND(I214*H214,2)</f>
        <v>0</v>
      </c>
      <c r="BL214" s="16" t="s">
        <v>203</v>
      </c>
      <c r="BM214" s="223" t="s">
        <v>378</v>
      </c>
    </row>
    <row r="215" s="13" customFormat="1">
      <c r="A215" s="13"/>
      <c r="B215" s="225"/>
      <c r="C215" s="226"/>
      <c r="D215" s="227" t="s">
        <v>129</v>
      </c>
      <c r="E215" s="226"/>
      <c r="F215" s="229" t="s">
        <v>379</v>
      </c>
      <c r="G215" s="226"/>
      <c r="H215" s="230">
        <v>40.700000000000003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129</v>
      </c>
      <c r="AU215" s="236" t="s">
        <v>86</v>
      </c>
      <c r="AV215" s="13" t="s">
        <v>86</v>
      </c>
      <c r="AW215" s="13" t="s">
        <v>4</v>
      </c>
      <c r="AX215" s="13" t="s">
        <v>84</v>
      </c>
      <c r="AY215" s="236" t="s">
        <v>121</v>
      </c>
    </row>
    <row r="216" s="12" customFormat="1" ht="25.92" customHeight="1">
      <c r="A216" s="12"/>
      <c r="B216" s="195"/>
      <c r="C216" s="196"/>
      <c r="D216" s="197" t="s">
        <v>78</v>
      </c>
      <c r="E216" s="198" t="s">
        <v>380</v>
      </c>
      <c r="F216" s="198" t="s">
        <v>381</v>
      </c>
      <c r="G216" s="196"/>
      <c r="H216" s="196"/>
      <c r="I216" s="199"/>
      <c r="J216" s="200">
        <f>BK216</f>
        <v>0</v>
      </c>
      <c r="K216" s="196"/>
      <c r="L216" s="201"/>
      <c r="M216" s="202"/>
      <c r="N216" s="203"/>
      <c r="O216" s="203"/>
      <c r="P216" s="204">
        <f>P217+P221</f>
        <v>0</v>
      </c>
      <c r="Q216" s="203"/>
      <c r="R216" s="204">
        <f>R217+R221</f>
        <v>0</v>
      </c>
      <c r="S216" s="203"/>
      <c r="T216" s="205">
        <f>T217+T221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147</v>
      </c>
      <c r="AT216" s="207" t="s">
        <v>78</v>
      </c>
      <c r="AU216" s="207" t="s">
        <v>79</v>
      </c>
      <c r="AY216" s="206" t="s">
        <v>121</v>
      </c>
      <c r="BK216" s="208">
        <f>BK217+BK221</f>
        <v>0</v>
      </c>
    </row>
    <row r="217" s="12" customFormat="1" ht="22.8" customHeight="1">
      <c r="A217" s="12"/>
      <c r="B217" s="195"/>
      <c r="C217" s="196"/>
      <c r="D217" s="197" t="s">
        <v>78</v>
      </c>
      <c r="E217" s="209" t="s">
        <v>382</v>
      </c>
      <c r="F217" s="209" t="s">
        <v>383</v>
      </c>
      <c r="G217" s="196"/>
      <c r="H217" s="196"/>
      <c r="I217" s="199"/>
      <c r="J217" s="210">
        <f>BK217</f>
        <v>0</v>
      </c>
      <c r="K217" s="196"/>
      <c r="L217" s="201"/>
      <c r="M217" s="202"/>
      <c r="N217" s="203"/>
      <c r="O217" s="203"/>
      <c r="P217" s="204">
        <f>SUM(P218:P220)</f>
        <v>0</v>
      </c>
      <c r="Q217" s="203"/>
      <c r="R217" s="204">
        <f>SUM(R218:R220)</f>
        <v>0</v>
      </c>
      <c r="S217" s="203"/>
      <c r="T217" s="205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6" t="s">
        <v>84</v>
      </c>
      <c r="AT217" s="207" t="s">
        <v>78</v>
      </c>
      <c r="AU217" s="207" t="s">
        <v>84</v>
      </c>
      <c r="AY217" s="206" t="s">
        <v>121</v>
      </c>
      <c r="BK217" s="208">
        <f>SUM(BK218:BK220)</f>
        <v>0</v>
      </c>
    </row>
    <row r="218" s="2" customFormat="1" ht="16.5" customHeight="1">
      <c r="A218" s="37"/>
      <c r="B218" s="38"/>
      <c r="C218" s="211" t="s">
        <v>384</v>
      </c>
      <c r="D218" s="211" t="s">
        <v>123</v>
      </c>
      <c r="E218" s="212" t="s">
        <v>385</v>
      </c>
      <c r="F218" s="213" t="s">
        <v>386</v>
      </c>
      <c r="G218" s="214" t="s">
        <v>387</v>
      </c>
      <c r="H218" s="215">
        <v>1</v>
      </c>
      <c r="I218" s="216"/>
      <c r="J218" s="217">
        <f>ROUND(I218*H218,2)</f>
        <v>0</v>
      </c>
      <c r="K218" s="218"/>
      <c r="L218" s="43"/>
      <c r="M218" s="219" t="s">
        <v>1</v>
      </c>
      <c r="N218" s="220" t="s">
        <v>44</v>
      </c>
      <c r="O218" s="90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3" t="s">
        <v>127</v>
      </c>
      <c r="AT218" s="223" t="s">
        <v>123</v>
      </c>
      <c r="AU218" s="223" t="s">
        <v>86</v>
      </c>
      <c r="AY218" s="16" t="s">
        <v>121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6" t="s">
        <v>84</v>
      </c>
      <c r="BK218" s="224">
        <f>ROUND(I218*H218,2)</f>
        <v>0</v>
      </c>
      <c r="BL218" s="16" t="s">
        <v>127</v>
      </c>
      <c r="BM218" s="223" t="s">
        <v>388</v>
      </c>
    </row>
    <row r="219" s="2" customFormat="1" ht="37.8" customHeight="1">
      <c r="A219" s="37"/>
      <c r="B219" s="38"/>
      <c r="C219" s="211" t="s">
        <v>389</v>
      </c>
      <c r="D219" s="211" t="s">
        <v>123</v>
      </c>
      <c r="E219" s="212" t="s">
        <v>390</v>
      </c>
      <c r="F219" s="213" t="s">
        <v>391</v>
      </c>
      <c r="G219" s="214" t="s">
        <v>387</v>
      </c>
      <c r="H219" s="215">
        <v>1</v>
      </c>
      <c r="I219" s="216"/>
      <c r="J219" s="217">
        <f>ROUND(I219*H219,2)</f>
        <v>0</v>
      </c>
      <c r="K219" s="218"/>
      <c r="L219" s="43"/>
      <c r="M219" s="219" t="s">
        <v>1</v>
      </c>
      <c r="N219" s="220" t="s">
        <v>44</v>
      </c>
      <c r="O219" s="90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3" t="s">
        <v>127</v>
      </c>
      <c r="AT219" s="223" t="s">
        <v>123</v>
      </c>
      <c r="AU219" s="223" t="s">
        <v>86</v>
      </c>
      <c r="AY219" s="16" t="s">
        <v>121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6" t="s">
        <v>84</v>
      </c>
      <c r="BK219" s="224">
        <f>ROUND(I219*H219,2)</f>
        <v>0</v>
      </c>
      <c r="BL219" s="16" t="s">
        <v>127</v>
      </c>
      <c r="BM219" s="223" t="s">
        <v>392</v>
      </c>
    </row>
    <row r="220" s="2" customFormat="1" ht="16.5" customHeight="1">
      <c r="A220" s="37"/>
      <c r="B220" s="38"/>
      <c r="C220" s="211" t="s">
        <v>393</v>
      </c>
      <c r="D220" s="211" t="s">
        <v>123</v>
      </c>
      <c r="E220" s="212" t="s">
        <v>394</v>
      </c>
      <c r="F220" s="213" t="s">
        <v>395</v>
      </c>
      <c r="G220" s="214" t="s">
        <v>387</v>
      </c>
      <c r="H220" s="215">
        <v>1</v>
      </c>
      <c r="I220" s="216"/>
      <c r="J220" s="217">
        <f>ROUND(I220*H220,2)</f>
        <v>0</v>
      </c>
      <c r="K220" s="218"/>
      <c r="L220" s="43"/>
      <c r="M220" s="219" t="s">
        <v>1</v>
      </c>
      <c r="N220" s="220" t="s">
        <v>44</v>
      </c>
      <c r="O220" s="90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3" t="s">
        <v>396</v>
      </c>
      <c r="AT220" s="223" t="s">
        <v>123</v>
      </c>
      <c r="AU220" s="223" t="s">
        <v>86</v>
      </c>
      <c r="AY220" s="16" t="s">
        <v>121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6" t="s">
        <v>84</v>
      </c>
      <c r="BK220" s="224">
        <f>ROUND(I220*H220,2)</f>
        <v>0</v>
      </c>
      <c r="BL220" s="16" t="s">
        <v>396</v>
      </c>
      <c r="BM220" s="223" t="s">
        <v>397</v>
      </c>
    </row>
    <row r="221" s="12" customFormat="1" ht="22.8" customHeight="1">
      <c r="A221" s="12"/>
      <c r="B221" s="195"/>
      <c r="C221" s="196"/>
      <c r="D221" s="197" t="s">
        <v>78</v>
      </c>
      <c r="E221" s="209" t="s">
        <v>398</v>
      </c>
      <c r="F221" s="209" t="s">
        <v>399</v>
      </c>
      <c r="G221" s="196"/>
      <c r="H221" s="196"/>
      <c r="I221" s="199"/>
      <c r="J221" s="210">
        <f>BK221</f>
        <v>0</v>
      </c>
      <c r="K221" s="196"/>
      <c r="L221" s="201"/>
      <c r="M221" s="202"/>
      <c r="N221" s="203"/>
      <c r="O221" s="203"/>
      <c r="P221" s="204">
        <f>SUM(P222:P223)</f>
        <v>0</v>
      </c>
      <c r="Q221" s="203"/>
      <c r="R221" s="204">
        <f>SUM(R222:R223)</f>
        <v>0</v>
      </c>
      <c r="S221" s="203"/>
      <c r="T221" s="205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6" t="s">
        <v>147</v>
      </c>
      <c r="AT221" s="207" t="s">
        <v>78</v>
      </c>
      <c r="AU221" s="207" t="s">
        <v>84</v>
      </c>
      <c r="AY221" s="206" t="s">
        <v>121</v>
      </c>
      <c r="BK221" s="208">
        <f>SUM(BK222:BK223)</f>
        <v>0</v>
      </c>
    </row>
    <row r="222" s="2" customFormat="1" ht="16.5" customHeight="1">
      <c r="A222" s="37"/>
      <c r="B222" s="38"/>
      <c r="C222" s="211" t="s">
        <v>400</v>
      </c>
      <c r="D222" s="211" t="s">
        <v>123</v>
      </c>
      <c r="E222" s="212" t="s">
        <v>401</v>
      </c>
      <c r="F222" s="213" t="s">
        <v>402</v>
      </c>
      <c r="G222" s="214" t="s">
        <v>387</v>
      </c>
      <c r="H222" s="215">
        <v>1</v>
      </c>
      <c r="I222" s="216"/>
      <c r="J222" s="217">
        <f>ROUND(I222*H222,2)</f>
        <v>0</v>
      </c>
      <c r="K222" s="218"/>
      <c r="L222" s="43"/>
      <c r="M222" s="219" t="s">
        <v>1</v>
      </c>
      <c r="N222" s="220" t="s">
        <v>44</v>
      </c>
      <c r="O222" s="90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3" t="s">
        <v>396</v>
      </c>
      <c r="AT222" s="223" t="s">
        <v>123</v>
      </c>
      <c r="AU222" s="223" t="s">
        <v>86</v>
      </c>
      <c r="AY222" s="16" t="s">
        <v>121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6" t="s">
        <v>84</v>
      </c>
      <c r="BK222" s="224">
        <f>ROUND(I222*H222,2)</f>
        <v>0</v>
      </c>
      <c r="BL222" s="16" t="s">
        <v>396</v>
      </c>
      <c r="BM222" s="223" t="s">
        <v>403</v>
      </c>
    </row>
    <row r="223" s="2" customFormat="1">
      <c r="A223" s="37"/>
      <c r="B223" s="38"/>
      <c r="C223" s="39"/>
      <c r="D223" s="227" t="s">
        <v>144</v>
      </c>
      <c r="E223" s="39"/>
      <c r="F223" s="237" t="s">
        <v>404</v>
      </c>
      <c r="G223" s="39"/>
      <c r="H223" s="39"/>
      <c r="I223" s="238"/>
      <c r="J223" s="39"/>
      <c r="K223" s="39"/>
      <c r="L223" s="43"/>
      <c r="M223" s="263"/>
      <c r="N223" s="264"/>
      <c r="O223" s="265"/>
      <c r="P223" s="265"/>
      <c r="Q223" s="265"/>
      <c r="R223" s="265"/>
      <c r="S223" s="265"/>
      <c r="T223" s="266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144</v>
      </c>
      <c r="AU223" s="16" t="s">
        <v>86</v>
      </c>
    </row>
    <row r="224" s="2" customFormat="1" ht="6.96" customHeight="1">
      <c r="A224" s="37"/>
      <c r="B224" s="65"/>
      <c r="C224" s="66"/>
      <c r="D224" s="66"/>
      <c r="E224" s="66"/>
      <c r="F224" s="66"/>
      <c r="G224" s="66"/>
      <c r="H224" s="66"/>
      <c r="I224" s="66"/>
      <c r="J224" s="66"/>
      <c r="K224" s="66"/>
      <c r="L224" s="43"/>
      <c r="M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sheetProtection sheet="1" autoFilter="0" formatColumns="0" formatRows="0" objects="1" scenarios="1" spinCount="100000" saltValue="1H0YE6Fb/unxMajJseYNWDQapURSQ7F0n6pcWjiJMXU5NM79gkxOLQhbBXifwTsILupnrOD6cZqfzP5gegUBQw==" hashValue="c0BDR/y1qFs/ZUvPJARalJJBo6QOEaJUBPKKFa5RmjK0gzy+BRFGVwuNmmQu1j1CgSy3NlsZQVMbxdTr+DbPJQ==" algorithmName="SHA-512" password="CC35"/>
  <autoFilter ref="C124:K223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2025-03-04T12:23:20Z</dcterms:created>
  <dcterms:modified xsi:type="dcterms:W3CDTF">2025-03-04T12:23:22Z</dcterms:modified>
</cp:coreProperties>
</file>